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LISON\SHORCUTS\4-H\2022 FAIR\CARCASS\"/>
    </mc:Choice>
  </mc:AlternateContent>
  <xr:revisionPtr revIDLastSave="0" documentId="8_{B9DE7C6F-AC10-46AA-961D-DCD4ACD7A8AF}" xr6:coauthVersionLast="47" xr6:coauthVersionMax="47" xr10:uidLastSave="{00000000-0000-0000-0000-000000000000}"/>
  <bookViews>
    <workbookView xWindow="-120" yWindow="-120" windowWidth="29040" windowHeight="15840" xr2:uid="{E4DB1C71-ECE7-4DBD-9BBB-0679B6818E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F89" i="1"/>
  <c r="F88" i="1"/>
  <c r="F87" i="1"/>
  <c r="F86" i="1"/>
  <c r="F85" i="1"/>
  <c r="F84" i="1"/>
  <c r="F83" i="1"/>
  <c r="J83" i="1" s="1"/>
  <c r="K83" i="1" s="1"/>
  <c r="J82" i="1"/>
  <c r="K82" i="1" s="1"/>
  <c r="F82" i="1"/>
  <c r="J81" i="1"/>
  <c r="K81" i="1" s="1"/>
  <c r="F81" i="1"/>
  <c r="F80" i="1"/>
  <c r="J80" i="1" s="1"/>
  <c r="K80" i="1" s="1"/>
  <c r="J79" i="1"/>
  <c r="K79" i="1" s="1"/>
  <c r="F79" i="1"/>
  <c r="F78" i="1"/>
  <c r="J78" i="1" s="1"/>
  <c r="K78" i="1" s="1"/>
  <c r="M78" i="1" s="1"/>
  <c r="F77" i="1"/>
  <c r="J77" i="1" s="1"/>
  <c r="K77" i="1" s="1"/>
  <c r="M77" i="1" s="1"/>
  <c r="F76" i="1"/>
  <c r="J76" i="1" s="1"/>
  <c r="K76" i="1" s="1"/>
  <c r="M76" i="1" s="1"/>
  <c r="F75" i="1"/>
  <c r="J75" i="1" s="1"/>
  <c r="K75" i="1" s="1"/>
  <c r="M75" i="1" s="1"/>
  <c r="F74" i="1"/>
  <c r="J74" i="1" s="1"/>
  <c r="K74" i="1" s="1"/>
  <c r="M74" i="1" s="1"/>
  <c r="F73" i="1"/>
  <c r="J73" i="1" s="1"/>
  <c r="K73" i="1" s="1"/>
  <c r="F72" i="1"/>
  <c r="J72" i="1" s="1"/>
  <c r="K72" i="1" s="1"/>
  <c r="F71" i="1"/>
  <c r="J71" i="1" s="1"/>
  <c r="K71" i="1" s="1"/>
  <c r="F70" i="1"/>
  <c r="J70" i="1" s="1"/>
  <c r="K70" i="1" s="1"/>
  <c r="F69" i="1"/>
  <c r="J69" i="1" s="1"/>
  <c r="K69" i="1" s="1"/>
  <c r="F68" i="1"/>
  <c r="J68" i="1" s="1"/>
  <c r="K68" i="1" s="1"/>
  <c r="F67" i="1"/>
  <c r="J67" i="1" s="1"/>
  <c r="K67" i="1" s="1"/>
  <c r="F66" i="1"/>
  <c r="J66" i="1" s="1"/>
  <c r="K66" i="1" s="1"/>
  <c r="F65" i="1"/>
  <c r="J65" i="1" s="1"/>
  <c r="K65" i="1" s="1"/>
  <c r="F64" i="1"/>
  <c r="F63" i="1"/>
  <c r="F62" i="1"/>
  <c r="F61" i="1"/>
  <c r="F60" i="1"/>
  <c r="F59" i="1"/>
  <c r="J58" i="1"/>
  <c r="K58" i="1" s="1"/>
  <c r="F58" i="1"/>
  <c r="F57" i="1"/>
  <c r="J57" i="1" s="1"/>
  <c r="K57" i="1" s="1"/>
  <c r="F56" i="1"/>
  <c r="F55" i="1"/>
  <c r="J55" i="1" s="1"/>
  <c r="K55" i="1" s="1"/>
  <c r="M55" i="1" s="1"/>
  <c r="F54" i="1"/>
  <c r="J54" i="1" s="1"/>
  <c r="K54" i="1" s="1"/>
  <c r="F53" i="1"/>
  <c r="J53" i="1" s="1"/>
  <c r="K53" i="1" s="1"/>
  <c r="F52" i="1"/>
  <c r="F51" i="1"/>
  <c r="F50" i="1"/>
  <c r="F49" i="1"/>
  <c r="F48" i="1"/>
  <c r="F47" i="1"/>
  <c r="F46" i="1"/>
  <c r="F45" i="1"/>
  <c r="J45" i="1" s="1"/>
  <c r="K45" i="1" s="1"/>
  <c r="M45" i="1" s="1"/>
  <c r="F44" i="1"/>
  <c r="J44" i="1" s="1"/>
  <c r="K44" i="1" s="1"/>
  <c r="M44" i="1" s="1"/>
  <c r="F43" i="1"/>
  <c r="J43" i="1" s="1"/>
  <c r="K43" i="1" s="1"/>
  <c r="M43" i="1" s="1"/>
  <c r="F42" i="1"/>
  <c r="J42" i="1" s="1"/>
  <c r="K42" i="1" s="1"/>
  <c r="M42" i="1" s="1"/>
  <c r="F41" i="1"/>
  <c r="J41" i="1" s="1"/>
  <c r="K41" i="1" s="1"/>
  <c r="M41" i="1" s="1"/>
  <c r="F40" i="1"/>
  <c r="J40" i="1" s="1"/>
  <c r="K40" i="1" s="1"/>
  <c r="J39" i="1"/>
  <c r="K39" i="1" s="1"/>
  <c r="F39" i="1"/>
  <c r="J38" i="1"/>
  <c r="K38" i="1" s="1"/>
  <c r="F38" i="1"/>
  <c r="F37" i="1"/>
  <c r="F36" i="1"/>
  <c r="F35" i="1"/>
  <c r="F34" i="1"/>
  <c r="F33" i="1"/>
  <c r="F32" i="1"/>
  <c r="F31" i="1"/>
  <c r="F30" i="1"/>
  <c r="J29" i="1"/>
  <c r="K29" i="1" s="1"/>
  <c r="F29" i="1"/>
  <c r="J28" i="1"/>
  <c r="K28" i="1" s="1"/>
  <c r="F28" i="1"/>
  <c r="F27" i="1"/>
  <c r="J27" i="1" s="1"/>
  <c r="K27" i="1" s="1"/>
  <c r="M27" i="1" s="1"/>
  <c r="F26" i="1"/>
  <c r="J26" i="1" s="1"/>
  <c r="K26" i="1" s="1"/>
  <c r="M26" i="1" s="1"/>
  <c r="F25" i="1"/>
  <c r="J25" i="1" s="1"/>
  <c r="K25" i="1" s="1"/>
  <c r="M25" i="1" s="1"/>
  <c r="F24" i="1"/>
  <c r="J24" i="1" s="1"/>
  <c r="K24" i="1" s="1"/>
  <c r="M24" i="1" s="1"/>
  <c r="F23" i="1"/>
  <c r="J23" i="1" s="1"/>
  <c r="K23" i="1" s="1"/>
  <c r="M23" i="1" s="1"/>
  <c r="F22" i="1"/>
  <c r="J22" i="1" s="1"/>
  <c r="K22" i="1" s="1"/>
  <c r="F21" i="1"/>
  <c r="J21" i="1" s="1"/>
  <c r="K21" i="1" s="1"/>
  <c r="F20" i="1"/>
  <c r="J20" i="1" s="1"/>
  <c r="K20" i="1" s="1"/>
  <c r="F19" i="1"/>
  <c r="J19" i="1" s="1"/>
  <c r="K19" i="1" s="1"/>
  <c r="F18" i="1"/>
  <c r="J18" i="1" s="1"/>
  <c r="K18" i="1" s="1"/>
  <c r="F17" i="1"/>
  <c r="J17" i="1" s="1"/>
  <c r="K17" i="1" s="1"/>
  <c r="F16" i="1"/>
  <c r="J16" i="1" s="1"/>
  <c r="K16" i="1" s="1"/>
  <c r="F15" i="1"/>
  <c r="J15" i="1" s="1"/>
  <c r="K15" i="1" s="1"/>
  <c r="J14" i="1"/>
  <c r="K14" i="1" s="1"/>
  <c r="F14" i="1"/>
  <c r="F13" i="1"/>
  <c r="F12" i="1"/>
  <c r="F11" i="1"/>
  <c r="F10" i="1"/>
  <c r="F9" i="1"/>
  <c r="F8" i="1"/>
  <c r="M58" i="1" l="1"/>
  <c r="O58" i="1" s="1"/>
  <c r="M28" i="1"/>
  <c r="N28" i="1" s="1"/>
  <c r="J46" i="1"/>
  <c r="K46" i="1" s="1"/>
  <c r="M46" i="1" s="1"/>
  <c r="O46" i="1" s="1"/>
  <c r="J56" i="1"/>
  <c r="K56" i="1" s="1"/>
  <c r="M79" i="1"/>
  <c r="N79" i="1" s="1"/>
  <c r="O79" i="1" s="1"/>
  <c r="M82" i="1"/>
  <c r="N82" i="1" s="1"/>
  <c r="O82" i="1" s="1"/>
  <c r="J8" i="1"/>
  <c r="K8" i="1" s="1"/>
  <c r="M8" i="1" s="1"/>
  <c r="M29" i="1"/>
  <c r="M14" i="1"/>
  <c r="O14" i="1" s="1"/>
  <c r="M65" i="1"/>
  <c r="N65" i="1" s="1"/>
  <c r="M68" i="1"/>
  <c r="N68" i="1" s="1"/>
  <c r="O68" i="1" s="1"/>
  <c r="J13" i="1"/>
  <c r="K13" i="1" s="1"/>
  <c r="M53" i="1"/>
  <c r="O53" i="1" s="1"/>
  <c r="M57" i="1"/>
  <c r="M66" i="1"/>
  <c r="N66" i="1" s="1"/>
  <c r="M69" i="1"/>
  <c r="O69" i="1" s="1"/>
  <c r="M80" i="1"/>
  <c r="N80" i="1" s="1"/>
  <c r="O80" i="1" s="1"/>
  <c r="M83" i="1"/>
  <c r="O83" i="1" s="1"/>
  <c r="M38" i="1"/>
  <c r="N38" i="1" s="1"/>
  <c r="O29" i="1"/>
  <c r="M39" i="1"/>
  <c r="O39" i="1" s="1"/>
  <c r="M67" i="1"/>
  <c r="M81" i="1"/>
  <c r="M15" i="1"/>
  <c r="N15" i="1" s="1"/>
  <c r="M16" i="1"/>
  <c r="N16" i="1" s="1"/>
  <c r="M17" i="1"/>
  <c r="N17" i="1" s="1"/>
  <c r="M18" i="1"/>
  <c r="M19" i="1"/>
  <c r="N19" i="1" s="1"/>
  <c r="M20" i="1"/>
  <c r="N20" i="1" s="1"/>
  <c r="M21" i="1"/>
  <c r="N21" i="1" s="1"/>
  <c r="M22" i="1"/>
  <c r="O22" i="1" s="1"/>
  <c r="N23" i="1"/>
  <c r="O23" i="1" s="1"/>
  <c r="N24" i="1"/>
  <c r="O24" i="1" s="1"/>
  <c r="N25" i="1"/>
  <c r="O25" i="1" s="1"/>
  <c r="N26" i="1"/>
  <c r="O26" i="1" s="1"/>
  <c r="O27" i="1"/>
  <c r="J36" i="1"/>
  <c r="K36" i="1" s="1"/>
  <c r="M36" i="1" s="1"/>
  <c r="N36" i="1" s="1"/>
  <c r="J37" i="1"/>
  <c r="K37" i="1" s="1"/>
  <c r="M37" i="1" s="1"/>
  <c r="M40" i="1"/>
  <c r="N41" i="1"/>
  <c r="O41" i="1" s="1"/>
  <c r="N42" i="1"/>
  <c r="O42" i="1" s="1"/>
  <c r="N43" i="1"/>
  <c r="O43" i="1" s="1"/>
  <c r="N44" i="1"/>
  <c r="O44" i="1" s="1"/>
  <c r="O45" i="1"/>
  <c r="J50" i="1"/>
  <c r="K50" i="1" s="1"/>
  <c r="M50" i="1" s="1"/>
  <c r="N50" i="1" s="1"/>
  <c r="O50" i="1" s="1"/>
  <c r="J51" i="1"/>
  <c r="K51" i="1" s="1"/>
  <c r="M51" i="1" s="1"/>
  <c r="N51" i="1" s="1"/>
  <c r="O51" i="1" s="1"/>
  <c r="J52" i="1"/>
  <c r="K52" i="1" s="1"/>
  <c r="M52" i="1" s="1"/>
  <c r="O52" i="1" s="1"/>
  <c r="M54" i="1"/>
  <c r="O54" i="1" s="1"/>
  <c r="O55" i="1"/>
  <c r="J64" i="1"/>
  <c r="K64" i="1" s="1"/>
  <c r="M64" i="1" s="1"/>
  <c r="M70" i="1"/>
  <c r="N70" i="1" s="1"/>
  <c r="M71" i="1"/>
  <c r="N71" i="1" s="1"/>
  <c r="O71" i="1" s="1"/>
  <c r="M72" i="1"/>
  <c r="N72" i="1" s="1"/>
  <c r="M73" i="1"/>
  <c r="O73" i="1" s="1"/>
  <c r="N74" i="1"/>
  <c r="O74" i="1" s="1"/>
  <c r="N75" i="1"/>
  <c r="O75" i="1" s="1"/>
  <c r="N76" i="1"/>
  <c r="O76" i="1" s="1"/>
  <c r="N77" i="1"/>
  <c r="O77" i="1" s="1"/>
  <c r="O78" i="1"/>
  <c r="J86" i="1"/>
  <c r="K86" i="1" s="1"/>
  <c r="M86" i="1" s="1"/>
  <c r="J87" i="1"/>
  <c r="K87" i="1" s="1"/>
  <c r="M87" i="1" s="1"/>
  <c r="J88" i="1"/>
  <c r="K88" i="1" s="1"/>
  <c r="J89" i="1"/>
  <c r="K89" i="1" s="1"/>
  <c r="M89" i="1" s="1"/>
  <c r="J90" i="1"/>
  <c r="K90" i="1" s="1"/>
  <c r="M90" i="1" s="1"/>
  <c r="N90" i="1" s="1"/>
  <c r="J9" i="1"/>
  <c r="K9" i="1" s="1"/>
  <c r="J10" i="1"/>
  <c r="K10" i="1" s="1"/>
  <c r="J11" i="1"/>
  <c r="K11" i="1" s="1"/>
  <c r="J12" i="1"/>
  <c r="K12" i="1" s="1"/>
  <c r="M12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M35" i="1" s="1"/>
  <c r="O40" i="1"/>
  <c r="J47" i="1"/>
  <c r="K47" i="1" s="1"/>
  <c r="J48" i="1"/>
  <c r="K48" i="1" s="1"/>
  <c r="J49" i="1"/>
  <c r="K49" i="1" s="1"/>
  <c r="M49" i="1" s="1"/>
  <c r="J59" i="1"/>
  <c r="K59" i="1" s="1"/>
  <c r="J60" i="1"/>
  <c r="K60" i="1" s="1"/>
  <c r="J61" i="1"/>
  <c r="K61" i="1" s="1"/>
  <c r="J62" i="1"/>
  <c r="K62" i="1" s="1"/>
  <c r="J63" i="1"/>
  <c r="K63" i="1" s="1"/>
  <c r="M63" i="1" s="1"/>
  <c r="J84" i="1"/>
  <c r="K84" i="1" s="1"/>
  <c r="J85" i="1"/>
  <c r="K85" i="1" s="1"/>
  <c r="M85" i="1" s="1"/>
  <c r="O28" i="1" l="1"/>
  <c r="O15" i="1"/>
  <c r="N89" i="1"/>
  <c r="O89" i="1" s="1"/>
  <c r="M56" i="1"/>
  <c r="N56" i="1" s="1"/>
  <c r="O56" i="1" s="1"/>
  <c r="O64" i="1"/>
  <c r="O8" i="1"/>
  <c r="O70" i="1"/>
  <c r="O19" i="1"/>
  <c r="O72" i="1"/>
  <c r="O21" i="1"/>
  <c r="O20" i="1"/>
  <c r="O90" i="1"/>
  <c r="M84" i="1"/>
  <c r="N84" i="1" s="1"/>
  <c r="M34" i="1"/>
  <c r="N34" i="1" s="1"/>
  <c r="O34" i="1" s="1"/>
  <c r="M11" i="1"/>
  <c r="N11" i="1" s="1"/>
  <c r="O36" i="1"/>
  <c r="M10" i="1"/>
  <c r="N10" i="1" s="1"/>
  <c r="O10" i="1" s="1"/>
  <c r="O66" i="1"/>
  <c r="O17" i="1"/>
  <c r="N86" i="1"/>
  <c r="M88" i="1"/>
  <c r="N88" i="1" s="1"/>
  <c r="O88" i="1" s="1"/>
  <c r="M32" i="1"/>
  <c r="N32" i="1" s="1"/>
  <c r="O32" i="1" s="1"/>
  <c r="M9" i="1"/>
  <c r="N9" i="1" s="1"/>
  <c r="N67" i="1"/>
  <c r="O67" i="1" s="1"/>
  <c r="O38" i="1"/>
  <c r="O86" i="1"/>
  <c r="O65" i="1"/>
  <c r="O37" i="1"/>
  <c r="N81" i="1"/>
  <c r="O81" i="1" s="1"/>
  <c r="O16" i="1"/>
  <c r="M61" i="1"/>
  <c r="N61" i="1" s="1"/>
  <c r="O61" i="1" s="1"/>
  <c r="M47" i="1"/>
  <c r="N47" i="1" s="1"/>
  <c r="O47" i="1" s="1"/>
  <c r="M60" i="1"/>
  <c r="N60" i="1" s="1"/>
  <c r="M13" i="1"/>
  <c r="O13" i="1" s="1"/>
  <c r="N87" i="1"/>
  <c r="O87" i="1" s="1"/>
  <c r="M59" i="1"/>
  <c r="N59" i="1" s="1"/>
  <c r="O59" i="1" s="1"/>
  <c r="M33" i="1"/>
  <c r="N33" i="1" s="1"/>
  <c r="N18" i="1"/>
  <c r="O18" i="1" s="1"/>
  <c r="M31" i="1"/>
  <c r="O35" i="1"/>
  <c r="O63" i="1"/>
  <c r="N57" i="1"/>
  <c r="O57" i="1" s="1"/>
  <c r="O85" i="1"/>
  <c r="M62" i="1"/>
  <c r="N62" i="1" s="1"/>
  <c r="O62" i="1" s="1"/>
  <c r="M48" i="1"/>
  <c r="N48" i="1" s="1"/>
  <c r="M30" i="1"/>
  <c r="N30" i="1" s="1"/>
  <c r="O49" i="1"/>
  <c r="O12" i="1"/>
  <c r="O60" i="1" l="1"/>
  <c r="O30" i="1"/>
  <c r="O33" i="1"/>
  <c r="O84" i="1"/>
  <c r="N31" i="1"/>
  <c r="O31" i="1" s="1"/>
  <c r="O48" i="1"/>
  <c r="O9" i="1"/>
  <c r="O11" i="1"/>
</calcChain>
</file>

<file path=xl/sharedStrings.xml><?xml version="1.0" encoding="utf-8"?>
<sst xmlns="http://schemas.openxmlformats.org/spreadsheetml/2006/main" count="240" uniqueCount="103">
  <si>
    <t>County:</t>
  </si>
  <si>
    <t>Fergus</t>
  </si>
  <si>
    <t>160 min</t>
  </si>
  <si>
    <t>0.40 min</t>
  </si>
  <si>
    <t>6.5 min</t>
  </si>
  <si>
    <t>220 max</t>
  </si>
  <si>
    <t>0.80 max</t>
  </si>
  <si>
    <t>10 max</t>
  </si>
  <si>
    <t>52.5 min</t>
  </si>
  <si>
    <t>N</t>
  </si>
  <si>
    <t>Required</t>
  </si>
  <si>
    <t>Placing</t>
  </si>
  <si>
    <t>Tag</t>
  </si>
  <si>
    <t>Exhibitor</t>
  </si>
  <si>
    <t>Breeder</t>
  </si>
  <si>
    <t>Live Wt</t>
  </si>
  <si>
    <t>HCW</t>
  </si>
  <si>
    <t>Dressing %</t>
  </si>
  <si>
    <t>10th Rib Fat</t>
  </si>
  <si>
    <t>LMA</t>
  </si>
  <si>
    <t>FFL, lbs</t>
  </si>
  <si>
    <t>FFL, %</t>
  </si>
  <si>
    <t>Live Abnorm.</t>
  </si>
  <si>
    <t>SOE</t>
  </si>
  <si>
    <t>MED</t>
  </si>
  <si>
    <t>LOW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</si>
  <si>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</si>
  <si>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</si>
  <si>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</si>
  <si>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</si>
  <si>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</si>
  <si>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</si>
  <si>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</si>
  <si>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</si>
  <si>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</si>
  <si>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</si>
  <si>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</si>
  <si>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</si>
  <si>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</si>
  <si>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</si>
  <si>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Brandon Ferreira</t>
  </si>
  <si>
    <t>Y</t>
  </si>
  <si>
    <t>Stetson Burgess</t>
  </si>
  <si>
    <t>Roddy McClure</t>
  </si>
  <si>
    <t>Brady Bantz</t>
  </si>
  <si>
    <t>Wrett Wickens</t>
  </si>
  <si>
    <t>Colt Mosby</t>
  </si>
  <si>
    <t>Davey Storfa</t>
  </si>
  <si>
    <t>Emrey Hankins</t>
  </si>
  <si>
    <t>Josie Raty</t>
  </si>
  <si>
    <t>Amanda Mosby</t>
  </si>
  <si>
    <t>Evan Reesor</t>
  </si>
  <si>
    <t>Maryn Wickens</t>
  </si>
  <si>
    <t>Cooper Gervais</t>
  </si>
  <si>
    <t>Royce Stonehocker</t>
  </si>
  <si>
    <t>Alex Koch</t>
  </si>
  <si>
    <t>Jack Bergum</t>
  </si>
  <si>
    <t>Elizabeth Dygert</t>
  </si>
  <si>
    <t>Kate Martin</t>
  </si>
  <si>
    <t>Kadence Nelson</t>
  </si>
  <si>
    <t>Hadlee Schobe</t>
  </si>
  <si>
    <t>Claire Wickens</t>
  </si>
  <si>
    <t>Aubrey Hankins</t>
  </si>
  <si>
    <t>Kellen Hehhem</t>
  </si>
  <si>
    <t>Lane Raty</t>
  </si>
  <si>
    <t>Julia Gillett</t>
  </si>
  <si>
    <t>Cole Martin</t>
  </si>
  <si>
    <t>Raymond Gib Koch</t>
  </si>
  <si>
    <t>Liam Bantz</t>
  </si>
  <si>
    <t>Payton Hershel</t>
  </si>
  <si>
    <t>Hannah Eike</t>
  </si>
  <si>
    <t>Anna Gremaux</t>
  </si>
  <si>
    <t>Callan Smith</t>
  </si>
  <si>
    <t>Jaden Martin</t>
  </si>
  <si>
    <t>Allie Uecker</t>
  </si>
  <si>
    <t>Carson Wherler</t>
  </si>
  <si>
    <t>Jace Bantz</t>
  </si>
  <si>
    <t>Allison Hershberger</t>
  </si>
  <si>
    <t>Colt Patterson</t>
  </si>
  <si>
    <t>Lexie Wichman</t>
  </si>
  <si>
    <t>Anya Farley</t>
  </si>
  <si>
    <t>Wyatt Wichman</t>
  </si>
  <si>
    <t>Brookelynn Ruckman</t>
  </si>
  <si>
    <t>Lane Reesor</t>
  </si>
  <si>
    <t>Jhet Ahlgren</t>
  </si>
  <si>
    <t>Cooper Grewell</t>
  </si>
  <si>
    <t>Avila Burleigh</t>
  </si>
  <si>
    <t>Kinzlee Wickens</t>
  </si>
  <si>
    <t>Landon Burleigh</t>
  </si>
  <si>
    <t>Ethan Carlstrom</t>
  </si>
  <si>
    <t>Brady Martin</t>
  </si>
  <si>
    <t>Mya Bantz</t>
  </si>
  <si>
    <t>Brody Ahlgren</t>
  </si>
  <si>
    <t>Ezra Volf</t>
  </si>
  <si>
    <t>Jett Patterson</t>
  </si>
  <si>
    <t>Shawn Mack</t>
  </si>
  <si>
    <t>Helaina Fowler</t>
  </si>
  <si>
    <t>Kalli Ruckman</t>
  </si>
  <si>
    <t>Matthew Mack</t>
  </si>
  <si>
    <t>Avery W.</t>
  </si>
  <si>
    <t>Charlotte Wichman</t>
  </si>
  <si>
    <t>Jack Jillett</t>
  </si>
  <si>
    <t>Cami Ahlgren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</si>
</sst>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13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12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12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12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22D669-E7A4-4268-89E7-30505C2B4827}" name="Table2" displayName="Table2" ref="B7:O90" totalsRowShown="0" headerRowDxfId="34" dataDxfId="33" headerRowBorderDxfId="39" tableBorderDxfId="40" totalsRowBorderDxfId="38">
  <autoFilter ref="B7:O90" xr:uid="{BE22D669-E7A4-4268-89E7-30505C2B4827}"/>
  <sortState xmlns:xlrd2="http://schemas.microsoft.com/office/spreadsheetml/2017/richdata2" ref="B8:O90">
    <sortCondition descending="1" ref="M7:M90"/>
  </sortState>
  <tableColumns count="14">
    <tableColumn id="1" xr3:uid="{EAC2AA86-5C27-48F8-942A-07C3884DD97D}" name="Column1" dataDxfId="37"/>
    <tableColumn id="2" xr3:uid="{EF045B6E-3BAF-44DC-B233-F5676E5C4B69}" name="Column2" dataDxfId="36"/>
    <tableColumn id="3" xr3:uid="{678C109E-60CD-45B7-8933-CD58D2CB1B7B}" name="Column3" dataDxfId="24"/>
    <tableColumn id="4" xr3:uid="{9B39F5A6-3C4C-4F08-A113-29AB79017E6B}" name="Column4" dataDxfId="21"/>
    <tableColumn id="5" xr3:uid="{50FDD2C6-6997-457F-A3D7-60415BBB24E5}" name="Column5" dataDxfId="18">
      <calculatedColumnFormula>E8*0.73</calculatedColumnFormula>
    </tableColumn>
    <tableColumn id="6" xr3:uid="{2907AF15-2D9B-4176-8239-6B7F8C36CF28}" name="Column6" dataDxfId="15" dataCellStyle="Percent"/>
    <tableColumn id="7" xr3:uid="{AF6219C6-B756-46E4-93E6-2F5E20D359F6}" name="Column7" dataDxfId="12"/>
    <tableColumn id="8" xr3:uid="{19EED3E4-AD4A-44B5-A968-81BE43E461A4}" name="Column8" dataDxfId="9"/>
    <tableColumn id="9" xr3:uid="{DCE6766B-BA05-4E03-8801-B090C03E3449}" name="Column9" dataDxfId="6">
      <calculatedColumnFormula>(7.231+(0.437*F8)+(3.877*I8)-(18.746*H8))</calculatedColumnFormula>
    </tableColumn>
    <tableColumn id="10" xr3:uid="{DC46BDF2-0666-4DBC-A491-F68A1732BF48}" name="Column10" dataDxfId="3">
      <calculatedColumnFormula>(J8/F8)*100</calculatedColumnFormula>
    </tableColumn>
    <tableColumn id="11" xr3:uid="{D5706D64-72DC-454F-9D0D-3CF7CFBDDDB1}" name="Column11" dataDxfId="0"/>
    <tableColumn id="12" xr3:uid="{6C00E28F-197F-458A-8DDF-C06500FA89E7}" name="Column12" dataDxfId="27">
      <calculatedColumnFormula>IF(AND(F8&gt;159.99,F8&lt;220.01,H8&gt;0.39,H8&lt;0.81,I8&gt;6.49,I8&lt;10.01,K8&gt;52.49,L8="N"),"Y","N")</calculatedColumnFormula>
    </tableColumn>
    <tableColumn id="13" xr3:uid="{253CB303-7F3E-4D57-8951-6176FD96E4BE}" name="Column13" dataDxfId="30"/>
    <tableColumn id="14" xr3:uid="{33DCA465-E272-4FE8-BE46-BB64CBDE5E5C}" name="Column14" dataDxfId="35">
      <calculatedColumnFormula>IF(AND(F8&gt;159.99,F8&lt;235.01,H8&gt;0.09,H8&lt;1.21,I8&gt;4.99,I8&lt;14.01,K8&gt;46.99,L8="N", M8="N",N8="N"),"Y","N")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E902-08A9-4DAC-B563-288282FD73EF}">
  <dimension ref="A1:O90"/>
  <sheetViews>
    <sheetView tabSelected="1" workbookViewId="0">
      <selection activeCell="T11" sqref="T11"/>
    </sheetView>
  </sheetViews>
  <sheetFormatPr defaultRowHeight="15" x14ac:dyDescent="0.25"/>
  <cols>
    <col min="1" max="1" width="6.28515625" bestFit="1" customWidth="1"/>
    <col min="2" max="2" width="8.85546875" customWidth="1"/>
    <col min="3" max="3" width="17.7109375" bestFit="1" customWidth="1"/>
    <col min="4" max="12" width="8.85546875" customWidth="1"/>
    <col min="13" max="15" width="5.85546875" customWidth="1"/>
  </cols>
  <sheetData>
    <row r="1" spans="1:15" x14ac:dyDescent="0.25">
      <c r="A1" s="1"/>
      <c r="B1" s="1" t="s">
        <v>0</v>
      </c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/>
      <c r="B2" s="1"/>
      <c r="C2" s="1"/>
      <c r="D2" s="1"/>
      <c r="E2" s="1"/>
      <c r="F2" s="1" t="s">
        <v>2</v>
      </c>
      <c r="G2" s="1"/>
      <c r="H2" s="1" t="s">
        <v>3</v>
      </c>
      <c r="I2" s="1" t="s">
        <v>4</v>
      </c>
      <c r="J2" s="1"/>
      <c r="K2" s="1"/>
      <c r="L2" s="1"/>
      <c r="M2" s="3"/>
      <c r="N2" s="3"/>
      <c r="O2" s="3"/>
    </row>
    <row r="3" spans="1:15" x14ac:dyDescent="0.25">
      <c r="A3" s="3"/>
      <c r="B3" s="4"/>
      <c r="C3" s="1"/>
      <c r="D3" s="4"/>
      <c r="E3" s="4"/>
      <c r="F3" s="4" t="s">
        <v>5</v>
      </c>
      <c r="G3" s="4"/>
      <c r="H3" s="4" t="s">
        <v>6</v>
      </c>
      <c r="I3" s="4" t="s">
        <v>7</v>
      </c>
      <c r="J3" s="4"/>
      <c r="K3" s="4" t="s">
        <v>8</v>
      </c>
      <c r="L3" s="4" t="s">
        <v>9</v>
      </c>
      <c r="M3" s="3"/>
      <c r="N3" s="3"/>
      <c r="O3" s="3"/>
    </row>
    <row r="4" spans="1:15" x14ac:dyDescent="0.25">
      <c r="A4" s="3"/>
      <c r="B4" s="5" t="s">
        <v>10</v>
      </c>
      <c r="C4" s="6" t="s">
        <v>10</v>
      </c>
      <c r="D4" s="5" t="s">
        <v>10</v>
      </c>
      <c r="E4" s="5" t="s">
        <v>10</v>
      </c>
      <c r="F4" s="5" t="s">
        <v>10</v>
      </c>
      <c r="G4" s="5"/>
      <c r="H4" s="5" t="s">
        <v>10</v>
      </c>
      <c r="I4" s="5" t="s">
        <v>10</v>
      </c>
      <c r="J4" s="5"/>
      <c r="K4" s="5" t="s">
        <v>10</v>
      </c>
      <c r="L4" s="5" t="s">
        <v>10</v>
      </c>
      <c r="M4" s="3"/>
      <c r="N4" s="3"/>
      <c r="O4" s="3"/>
    </row>
    <row r="5" spans="1:15" x14ac:dyDescent="0.25">
      <c r="A5" s="3"/>
      <c r="B5" s="1"/>
      <c r="C5" s="7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</row>
    <row r="6" spans="1:15" ht="25.5" x14ac:dyDescent="0.25">
      <c r="A6" s="15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</row>
    <row r="7" spans="1:15" x14ac:dyDescent="0.25">
      <c r="A7" s="3"/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  <c r="N7" s="3" t="s">
        <v>38</v>
      </c>
      <c r="O7" s="3" t="s">
        <v>39</v>
      </c>
    </row>
    <row r="8" spans="1:15" x14ac:dyDescent="0.25">
      <c r="A8" s="16">
        <v>1</v>
      </c>
      <c r="B8" s="9">
        <v>458</v>
      </c>
      <c r="C8" s="10" t="s">
        <v>40</v>
      </c>
      <c r="D8" s="9"/>
      <c r="E8" s="9">
        <v>248</v>
      </c>
      <c r="F8" s="9">
        <f t="shared" ref="F8:F71" si="0">E8*0.73</f>
        <v>181.04</v>
      </c>
      <c r="G8" s="9">
        <v>0.73</v>
      </c>
      <c r="H8" s="9">
        <v>0.5</v>
      </c>
      <c r="I8" s="9">
        <v>8.74</v>
      </c>
      <c r="J8" s="9">
        <f t="shared" ref="J8:J71" si="1">(7.231+(0.437*F8)+(3.877*I8)-(18.746*H8))</f>
        <v>110.85745999999999</v>
      </c>
      <c r="K8" s="9">
        <f t="shared" ref="K8:K71" si="2">(J8/F8)*100</f>
        <v>61.233683163941663</v>
      </c>
      <c r="L8" s="9" t="s">
        <v>9</v>
      </c>
      <c r="M8" s="11" t="str">
        <f t="shared" ref="M8:M71" si="3">IF(AND(F8&gt;159.99,F8&lt;220.01,H8&gt;0.39,H8&lt;0.81,I8&gt;6.49,I8&lt;10.01,K8&gt;52.49,L8="N"),"Y","N")</f>
        <v>Y</v>
      </c>
      <c r="N8" s="11" t="s">
        <v>41</v>
      </c>
      <c r="O8" s="11" t="str">
        <f t="shared" ref="O8:O71" si="4">IF(AND(F8&gt;159.99,F8&lt;235.01,H8&gt;0.09,H8&lt;1.21,I8&gt;4.99,I8&lt;14.01,K8&gt;46.99,L8="N", M8="N",N8="N"),"Y","N")</f>
        <v>N</v>
      </c>
    </row>
    <row r="9" spans="1:15" x14ac:dyDescent="0.25">
      <c r="A9" s="16">
        <v>2</v>
      </c>
      <c r="B9" s="9">
        <v>585</v>
      </c>
      <c r="C9" s="10" t="s">
        <v>42</v>
      </c>
      <c r="D9" s="9"/>
      <c r="E9" s="9">
        <v>237</v>
      </c>
      <c r="F9" s="9">
        <f t="shared" si="0"/>
        <v>173.01</v>
      </c>
      <c r="G9" s="9">
        <v>0.73</v>
      </c>
      <c r="H9" s="9">
        <v>0.56999999999999995</v>
      </c>
      <c r="I9" s="9">
        <v>8.1300000000000008</v>
      </c>
      <c r="J9" s="9">
        <f t="shared" si="1"/>
        <v>103.67115999999999</v>
      </c>
      <c r="K9" s="9">
        <f t="shared" si="2"/>
        <v>59.922062308537072</v>
      </c>
      <c r="L9" s="9" t="s">
        <v>9</v>
      </c>
      <c r="M9" s="11" t="str">
        <f t="shared" si="3"/>
        <v>Y</v>
      </c>
      <c r="N9" s="11" t="str">
        <f>IF(AND(F9&gt;159.99,F9&lt;235.01,H9&gt;0.09,H9&lt;1.21,I9&gt;4.99,I9&lt;14.01,K9&gt;47.99,L9="N",M9="N"),"Y","N")</f>
        <v>N</v>
      </c>
      <c r="O9" s="11" t="str">
        <f t="shared" si="4"/>
        <v>N</v>
      </c>
    </row>
    <row r="10" spans="1:15" x14ac:dyDescent="0.25">
      <c r="A10" s="16">
        <v>3</v>
      </c>
      <c r="B10" s="9">
        <v>584</v>
      </c>
      <c r="C10" s="10" t="s">
        <v>43</v>
      </c>
      <c r="D10" s="9"/>
      <c r="E10" s="9">
        <v>271</v>
      </c>
      <c r="F10" s="9">
        <f t="shared" si="0"/>
        <v>197.82999999999998</v>
      </c>
      <c r="G10" s="9">
        <v>0.73</v>
      </c>
      <c r="H10" s="9">
        <v>0.62</v>
      </c>
      <c r="I10" s="9">
        <v>9.09</v>
      </c>
      <c r="J10" s="9">
        <f t="shared" si="1"/>
        <v>117.30211999999999</v>
      </c>
      <c r="K10" s="9">
        <f t="shared" si="2"/>
        <v>59.294404286508616</v>
      </c>
      <c r="L10" s="9" t="s">
        <v>9</v>
      </c>
      <c r="M10" s="11" t="str">
        <f t="shared" si="3"/>
        <v>Y</v>
      </c>
      <c r="N10" s="11" t="str">
        <f>IF(AND(F10&gt;159.99,F10&lt;235.01,H10&gt;0.09,H10&lt;1.21,I10&gt;4.99,I10&lt;14.01,K10&gt;47.99,L10="N",M10="N"),"Y","N")</f>
        <v>N</v>
      </c>
      <c r="O10" s="11" t="str">
        <f t="shared" si="4"/>
        <v>N</v>
      </c>
    </row>
    <row r="11" spans="1:15" x14ac:dyDescent="0.25">
      <c r="A11" s="16">
        <v>4</v>
      </c>
      <c r="B11" s="9">
        <v>534</v>
      </c>
      <c r="C11" s="10" t="s">
        <v>44</v>
      </c>
      <c r="D11" s="9"/>
      <c r="E11" s="9">
        <v>241</v>
      </c>
      <c r="F11" s="9">
        <f t="shared" si="0"/>
        <v>175.93</v>
      </c>
      <c r="G11" s="9">
        <v>0.73</v>
      </c>
      <c r="H11" s="9">
        <v>0.56000000000000005</v>
      </c>
      <c r="I11" s="9">
        <v>7.9</v>
      </c>
      <c r="J11" s="9">
        <f t="shared" si="1"/>
        <v>104.24294999999999</v>
      </c>
      <c r="K11" s="9">
        <f t="shared" si="2"/>
        <v>59.252515204911035</v>
      </c>
      <c r="L11" s="9" t="s">
        <v>9</v>
      </c>
      <c r="M11" s="11" t="str">
        <f t="shared" si="3"/>
        <v>Y</v>
      </c>
      <c r="N11" s="11" t="str">
        <f>IF(AND(F11&gt;159.99,F11&lt;235.01,H11&gt;0.09,H11&lt;1.21,I11&gt;4.99,I11&lt;14.01,K11&gt;47.99,L11="N",M11="N"),"Y","N")</f>
        <v>N</v>
      </c>
      <c r="O11" s="11" t="str">
        <f t="shared" si="4"/>
        <v>N</v>
      </c>
    </row>
    <row r="12" spans="1:15" x14ac:dyDescent="0.25">
      <c r="A12" s="16">
        <v>5</v>
      </c>
      <c r="B12" s="9">
        <v>586</v>
      </c>
      <c r="C12" s="10" t="s">
        <v>42</v>
      </c>
      <c r="D12" s="9"/>
      <c r="E12" s="9">
        <v>264</v>
      </c>
      <c r="F12" s="9">
        <f t="shared" si="0"/>
        <v>192.72</v>
      </c>
      <c r="G12" s="9">
        <v>0.73</v>
      </c>
      <c r="H12" s="9">
        <v>0.59</v>
      </c>
      <c r="I12" s="9">
        <v>8.68</v>
      </c>
      <c r="J12" s="9">
        <f t="shared" si="1"/>
        <v>114.04185999999997</v>
      </c>
      <c r="K12" s="9">
        <f t="shared" si="2"/>
        <v>59.174896222498951</v>
      </c>
      <c r="L12" s="9" t="s">
        <v>9</v>
      </c>
      <c r="M12" s="11" t="str">
        <f t="shared" si="3"/>
        <v>Y</v>
      </c>
      <c r="N12" s="11" t="s">
        <v>41</v>
      </c>
      <c r="O12" s="11" t="str">
        <f t="shared" si="4"/>
        <v>N</v>
      </c>
    </row>
    <row r="13" spans="1:15" x14ac:dyDescent="0.25">
      <c r="A13" s="16">
        <v>6</v>
      </c>
      <c r="B13" s="9">
        <v>503</v>
      </c>
      <c r="C13" s="10" t="s">
        <v>45</v>
      </c>
      <c r="D13" s="9"/>
      <c r="E13" s="9">
        <v>237</v>
      </c>
      <c r="F13" s="9">
        <f t="shared" si="0"/>
        <v>173.01</v>
      </c>
      <c r="G13" s="9">
        <v>0.73</v>
      </c>
      <c r="H13" s="9">
        <v>0.56999999999999995</v>
      </c>
      <c r="I13" s="9">
        <v>7.53</v>
      </c>
      <c r="J13" s="9">
        <f t="shared" si="1"/>
        <v>101.34495999999999</v>
      </c>
      <c r="K13" s="9">
        <f t="shared" si="2"/>
        <v>58.577515750534644</v>
      </c>
      <c r="L13" s="9" t="s">
        <v>9</v>
      </c>
      <c r="M13" s="11" t="str">
        <f t="shared" si="3"/>
        <v>Y</v>
      </c>
      <c r="N13" s="11" t="s">
        <v>41</v>
      </c>
      <c r="O13" s="11" t="str">
        <f t="shared" si="4"/>
        <v>N</v>
      </c>
    </row>
    <row r="14" spans="1:15" x14ac:dyDescent="0.25">
      <c r="A14" s="16">
        <v>7</v>
      </c>
      <c r="B14" s="9">
        <v>559</v>
      </c>
      <c r="C14" s="10" t="s">
        <v>46</v>
      </c>
      <c r="D14" s="9"/>
      <c r="E14" s="9">
        <v>280</v>
      </c>
      <c r="F14" s="9">
        <f t="shared" si="0"/>
        <v>204.4</v>
      </c>
      <c r="G14" s="9">
        <v>0.73</v>
      </c>
      <c r="H14" s="9">
        <v>0.65</v>
      </c>
      <c r="I14" s="9">
        <v>8.94</v>
      </c>
      <c r="J14" s="9">
        <f t="shared" si="1"/>
        <v>119.02928</v>
      </c>
      <c r="K14" s="9">
        <f t="shared" si="2"/>
        <v>58.233502935420745</v>
      </c>
      <c r="L14" s="9" t="s">
        <v>9</v>
      </c>
      <c r="M14" s="11" t="str">
        <f t="shared" si="3"/>
        <v>Y</v>
      </c>
      <c r="N14" s="11" t="s">
        <v>41</v>
      </c>
      <c r="O14" s="11" t="str">
        <f t="shared" si="4"/>
        <v>N</v>
      </c>
    </row>
    <row r="15" spans="1:15" x14ac:dyDescent="0.25">
      <c r="A15" s="16">
        <v>8</v>
      </c>
      <c r="B15" s="9">
        <v>487</v>
      </c>
      <c r="C15" s="10" t="s">
        <v>47</v>
      </c>
      <c r="D15" s="9"/>
      <c r="E15" s="9">
        <v>230</v>
      </c>
      <c r="F15" s="9">
        <f t="shared" si="0"/>
        <v>167.9</v>
      </c>
      <c r="G15" s="9">
        <v>0.73</v>
      </c>
      <c r="H15" s="9">
        <v>0.5</v>
      </c>
      <c r="I15" s="9">
        <v>6.84</v>
      </c>
      <c r="J15" s="9">
        <f t="shared" si="1"/>
        <v>97.748979999999975</v>
      </c>
      <c r="K15" s="9">
        <f t="shared" si="2"/>
        <v>58.218570577724819</v>
      </c>
      <c r="L15" s="9" t="s">
        <v>9</v>
      </c>
      <c r="M15" s="11" t="str">
        <f t="shared" si="3"/>
        <v>Y</v>
      </c>
      <c r="N15" s="11" t="str">
        <f t="shared" ref="N15:N21" si="5">IF(AND(F15&gt;159.99,F15&lt;235.01,H15&gt;0.09,H15&lt;1.21,I15&gt;4.99,I15&lt;14.01,K15&gt;47.99,L15="N",M15="N"),"Y","N")</f>
        <v>N</v>
      </c>
      <c r="O15" s="11" t="str">
        <f t="shared" si="4"/>
        <v>N</v>
      </c>
    </row>
    <row r="16" spans="1:15" x14ac:dyDescent="0.25">
      <c r="A16" s="16">
        <v>9</v>
      </c>
      <c r="B16" s="9">
        <v>599</v>
      </c>
      <c r="C16" s="10" t="s">
        <v>48</v>
      </c>
      <c r="D16" s="9"/>
      <c r="E16" s="9">
        <v>258</v>
      </c>
      <c r="F16" s="9">
        <f t="shared" si="0"/>
        <v>188.34</v>
      </c>
      <c r="G16" s="9">
        <v>0.73</v>
      </c>
      <c r="H16" s="9">
        <v>0.56000000000000005</v>
      </c>
      <c r="I16" s="9">
        <v>7.56</v>
      </c>
      <c r="J16" s="9">
        <f t="shared" si="1"/>
        <v>108.34793999999999</v>
      </c>
      <c r="K16" s="9">
        <f t="shared" si="2"/>
        <v>57.527843262185407</v>
      </c>
      <c r="L16" s="9" t="s">
        <v>9</v>
      </c>
      <c r="M16" s="11" t="str">
        <f t="shared" si="3"/>
        <v>Y</v>
      </c>
      <c r="N16" s="11" t="str">
        <f t="shared" si="5"/>
        <v>N</v>
      </c>
      <c r="O16" s="11" t="str">
        <f t="shared" si="4"/>
        <v>N</v>
      </c>
    </row>
    <row r="17" spans="1:15" x14ac:dyDescent="0.25">
      <c r="A17" s="16">
        <v>10</v>
      </c>
      <c r="B17" s="9">
        <v>466</v>
      </c>
      <c r="C17" s="10" t="s">
        <v>49</v>
      </c>
      <c r="D17" s="9"/>
      <c r="E17" s="9">
        <v>268</v>
      </c>
      <c r="F17" s="9">
        <f t="shared" si="0"/>
        <v>195.64</v>
      </c>
      <c r="G17" s="9">
        <v>0.73</v>
      </c>
      <c r="H17" s="9">
        <v>0.62</v>
      </c>
      <c r="I17" s="9">
        <v>7.94</v>
      </c>
      <c r="J17" s="9">
        <f t="shared" si="1"/>
        <v>111.88653999999998</v>
      </c>
      <c r="K17" s="9">
        <f t="shared" si="2"/>
        <v>57.190012267429971</v>
      </c>
      <c r="L17" s="9" t="s">
        <v>9</v>
      </c>
      <c r="M17" s="11" t="str">
        <f t="shared" si="3"/>
        <v>Y</v>
      </c>
      <c r="N17" s="11" t="str">
        <f t="shared" si="5"/>
        <v>N</v>
      </c>
      <c r="O17" s="11" t="str">
        <f t="shared" si="4"/>
        <v>N</v>
      </c>
    </row>
    <row r="18" spans="1:15" x14ac:dyDescent="0.25">
      <c r="A18" s="16">
        <v>11</v>
      </c>
      <c r="B18" s="9">
        <v>459</v>
      </c>
      <c r="C18" s="10" t="s">
        <v>40</v>
      </c>
      <c r="D18" s="9"/>
      <c r="E18" s="9">
        <v>300</v>
      </c>
      <c r="F18" s="9">
        <f t="shared" si="0"/>
        <v>219</v>
      </c>
      <c r="G18" s="9">
        <v>0.73</v>
      </c>
      <c r="H18" s="9">
        <v>0.6</v>
      </c>
      <c r="I18" s="9">
        <v>8.6</v>
      </c>
      <c r="J18" s="9">
        <f t="shared" si="1"/>
        <v>125.02859999999998</v>
      </c>
      <c r="K18" s="9">
        <f t="shared" si="2"/>
        <v>57.090684931506843</v>
      </c>
      <c r="L18" s="9" t="s">
        <v>9</v>
      </c>
      <c r="M18" s="11" t="str">
        <f t="shared" si="3"/>
        <v>Y</v>
      </c>
      <c r="N18" s="11" t="str">
        <f t="shared" si="5"/>
        <v>N</v>
      </c>
      <c r="O18" s="11" t="str">
        <f t="shared" si="4"/>
        <v>N</v>
      </c>
    </row>
    <row r="19" spans="1:15" x14ac:dyDescent="0.25">
      <c r="A19" s="16">
        <v>12</v>
      </c>
      <c r="B19" s="9">
        <v>560</v>
      </c>
      <c r="C19" s="10" t="s">
        <v>50</v>
      </c>
      <c r="D19" s="9"/>
      <c r="E19" s="9">
        <v>248</v>
      </c>
      <c r="F19" s="9">
        <f t="shared" si="0"/>
        <v>181.04</v>
      </c>
      <c r="G19" s="9">
        <v>0.73</v>
      </c>
      <c r="H19" s="9">
        <v>0.59</v>
      </c>
      <c r="I19" s="9">
        <v>7.21</v>
      </c>
      <c r="J19" s="9">
        <f t="shared" si="1"/>
        <v>103.23850999999999</v>
      </c>
      <c r="K19" s="9">
        <f t="shared" si="2"/>
        <v>57.025248563853296</v>
      </c>
      <c r="L19" s="9" t="s">
        <v>9</v>
      </c>
      <c r="M19" s="11" t="str">
        <f t="shared" si="3"/>
        <v>Y</v>
      </c>
      <c r="N19" s="11" t="str">
        <f t="shared" si="5"/>
        <v>N</v>
      </c>
      <c r="O19" s="11" t="str">
        <f t="shared" si="4"/>
        <v>N</v>
      </c>
    </row>
    <row r="20" spans="1:15" x14ac:dyDescent="0.25">
      <c r="A20" s="16">
        <v>13</v>
      </c>
      <c r="B20" s="9">
        <v>562</v>
      </c>
      <c r="C20" s="10" t="s">
        <v>51</v>
      </c>
      <c r="D20" s="9"/>
      <c r="E20" s="9">
        <v>230</v>
      </c>
      <c r="F20" s="9">
        <f t="shared" si="0"/>
        <v>167.9</v>
      </c>
      <c r="G20" s="9">
        <v>0.73</v>
      </c>
      <c r="H20" s="9">
        <v>0.63</v>
      </c>
      <c r="I20" s="9">
        <v>6.88</v>
      </c>
      <c r="J20" s="9">
        <f t="shared" si="1"/>
        <v>95.467079999999996</v>
      </c>
      <c r="K20" s="9">
        <f t="shared" si="2"/>
        <v>56.859487790351395</v>
      </c>
      <c r="L20" s="9" t="s">
        <v>9</v>
      </c>
      <c r="M20" s="11" t="str">
        <f t="shared" si="3"/>
        <v>Y</v>
      </c>
      <c r="N20" s="11" t="str">
        <f t="shared" si="5"/>
        <v>N</v>
      </c>
      <c r="O20" s="11" t="str">
        <f t="shared" si="4"/>
        <v>N</v>
      </c>
    </row>
    <row r="21" spans="1:15" x14ac:dyDescent="0.25">
      <c r="A21" s="16">
        <v>14</v>
      </c>
      <c r="B21" s="9">
        <v>516</v>
      </c>
      <c r="C21" s="10" t="s">
        <v>52</v>
      </c>
      <c r="D21" s="9"/>
      <c r="E21" s="9">
        <v>249</v>
      </c>
      <c r="F21" s="9">
        <f t="shared" si="0"/>
        <v>181.76999999999998</v>
      </c>
      <c r="G21" s="9">
        <v>0.73</v>
      </c>
      <c r="H21" s="9">
        <v>0.65</v>
      </c>
      <c r="I21" s="9">
        <v>7.27</v>
      </c>
      <c r="J21" s="9">
        <f t="shared" si="1"/>
        <v>102.66537999999998</v>
      </c>
      <c r="K21" s="9">
        <f t="shared" si="2"/>
        <v>56.480926445508061</v>
      </c>
      <c r="L21" s="9" t="s">
        <v>9</v>
      </c>
      <c r="M21" s="11" t="str">
        <f t="shared" si="3"/>
        <v>Y</v>
      </c>
      <c r="N21" s="11" t="str">
        <f t="shared" si="5"/>
        <v>N</v>
      </c>
      <c r="O21" s="11" t="str">
        <f t="shared" si="4"/>
        <v>N</v>
      </c>
    </row>
    <row r="22" spans="1:15" x14ac:dyDescent="0.25">
      <c r="A22" s="16">
        <v>15</v>
      </c>
      <c r="B22" s="9">
        <v>587</v>
      </c>
      <c r="C22" s="10" t="s">
        <v>53</v>
      </c>
      <c r="D22" s="9"/>
      <c r="E22" s="9">
        <v>274</v>
      </c>
      <c r="F22" s="9">
        <f t="shared" si="0"/>
        <v>200.01999999999998</v>
      </c>
      <c r="G22" s="9">
        <v>0.73</v>
      </c>
      <c r="H22" s="9">
        <v>0.68</v>
      </c>
      <c r="I22" s="9">
        <v>7.97</v>
      </c>
      <c r="J22" s="9">
        <f t="shared" si="1"/>
        <v>112.79214999999998</v>
      </c>
      <c r="K22" s="9">
        <f t="shared" si="2"/>
        <v>56.390435956404353</v>
      </c>
      <c r="L22" s="9" t="s">
        <v>9</v>
      </c>
      <c r="M22" s="11" t="str">
        <f t="shared" si="3"/>
        <v>Y</v>
      </c>
      <c r="N22" s="11" t="s">
        <v>41</v>
      </c>
      <c r="O22" s="11" t="str">
        <f t="shared" si="4"/>
        <v>N</v>
      </c>
    </row>
    <row r="23" spans="1:15" x14ac:dyDescent="0.25">
      <c r="A23" s="16">
        <v>16</v>
      </c>
      <c r="B23" s="9">
        <v>491</v>
      </c>
      <c r="C23" s="10" t="s">
        <v>54</v>
      </c>
      <c r="D23" s="9"/>
      <c r="E23" s="9">
        <v>240</v>
      </c>
      <c r="F23" s="9">
        <f t="shared" si="0"/>
        <v>175.2</v>
      </c>
      <c r="G23" s="9">
        <v>0.73</v>
      </c>
      <c r="H23" s="9">
        <v>0.62</v>
      </c>
      <c r="I23" s="9">
        <v>6.86</v>
      </c>
      <c r="J23" s="9">
        <f t="shared" si="1"/>
        <v>98.767099999999999</v>
      </c>
      <c r="K23" s="9">
        <f t="shared" si="2"/>
        <v>56.373915525114157</v>
      </c>
      <c r="L23" s="9" t="s">
        <v>9</v>
      </c>
      <c r="M23" s="11" t="str">
        <f t="shared" si="3"/>
        <v>Y</v>
      </c>
      <c r="N23" s="11" t="str">
        <f>IF(AND(F23&gt;159.99,F23&lt;235.01,H23&gt;0.09,H23&lt;1.21,I23&gt;4.99,I23&lt;14.01,K23&gt;47.99,L23="N",M23="N"),"Y","N")</f>
        <v>N</v>
      </c>
      <c r="O23" s="11" t="str">
        <f t="shared" si="4"/>
        <v>N</v>
      </c>
    </row>
    <row r="24" spans="1:15" x14ac:dyDescent="0.25">
      <c r="A24" s="16">
        <v>17</v>
      </c>
      <c r="B24" s="9">
        <v>565</v>
      </c>
      <c r="C24" s="10" t="s">
        <v>55</v>
      </c>
      <c r="D24" s="9"/>
      <c r="E24" s="9">
        <v>230</v>
      </c>
      <c r="F24" s="9">
        <f t="shared" si="0"/>
        <v>167.9</v>
      </c>
      <c r="G24" s="9">
        <v>0.73</v>
      </c>
      <c r="H24" s="9">
        <v>0.62</v>
      </c>
      <c r="I24" s="9">
        <v>6.53</v>
      </c>
      <c r="J24" s="9">
        <f t="shared" si="1"/>
        <v>94.29759</v>
      </c>
      <c r="K24" s="9">
        <f t="shared" si="2"/>
        <v>56.162948183442516</v>
      </c>
      <c r="L24" s="9" t="s">
        <v>9</v>
      </c>
      <c r="M24" s="11" t="str">
        <f t="shared" si="3"/>
        <v>Y</v>
      </c>
      <c r="N24" s="11" t="str">
        <f>IF(AND(F24&gt;159.99,F24&lt;235.01,H24&gt;0.09,H24&lt;1.21,I24&gt;4.99,I24&lt;14.01,K24&gt;47.99,L24="N",M24="N"),"Y","N")</f>
        <v>N</v>
      </c>
      <c r="O24" s="11" t="str">
        <f t="shared" si="4"/>
        <v>N</v>
      </c>
    </row>
    <row r="25" spans="1:15" x14ac:dyDescent="0.25">
      <c r="A25" s="16">
        <v>18</v>
      </c>
      <c r="B25" s="9">
        <v>518</v>
      </c>
      <c r="C25" s="10" t="s">
        <v>56</v>
      </c>
      <c r="D25" s="9"/>
      <c r="E25" s="9">
        <v>261</v>
      </c>
      <c r="F25" s="9">
        <f t="shared" si="0"/>
        <v>190.53</v>
      </c>
      <c r="G25" s="9">
        <v>0.73</v>
      </c>
      <c r="H25" s="9">
        <v>0.56000000000000005</v>
      </c>
      <c r="I25" s="9">
        <v>6.85</v>
      </c>
      <c r="J25" s="9">
        <f t="shared" si="1"/>
        <v>106.5523</v>
      </c>
      <c r="K25" s="9">
        <f t="shared" si="2"/>
        <v>55.924158925103661</v>
      </c>
      <c r="L25" s="9" t="s">
        <v>9</v>
      </c>
      <c r="M25" s="11" t="str">
        <f t="shared" si="3"/>
        <v>Y</v>
      </c>
      <c r="N25" s="11" t="str">
        <f>IF(AND(F25&gt;159.99,F25&lt;235.01,H25&gt;0.09,H25&lt;1.21,I25&gt;4.99,I25&lt;14.01,K25&gt;47.99,L25="N",M25="N"),"Y","N")</f>
        <v>N</v>
      </c>
      <c r="O25" s="11" t="str">
        <f t="shared" si="4"/>
        <v>N</v>
      </c>
    </row>
    <row r="26" spans="1:15" x14ac:dyDescent="0.25">
      <c r="A26" s="16">
        <v>19</v>
      </c>
      <c r="B26" s="9">
        <v>579</v>
      </c>
      <c r="C26" s="10" t="s">
        <v>57</v>
      </c>
      <c r="D26" s="9"/>
      <c r="E26" s="9">
        <v>285</v>
      </c>
      <c r="F26" s="9">
        <f t="shared" si="0"/>
        <v>208.04999999999998</v>
      </c>
      <c r="G26" s="9">
        <v>0.73</v>
      </c>
      <c r="H26" s="9">
        <v>0.71</v>
      </c>
      <c r="I26" s="9">
        <v>7.77</v>
      </c>
      <c r="J26" s="9">
        <f t="shared" si="1"/>
        <v>114.96347999999999</v>
      </c>
      <c r="K26" s="9">
        <f t="shared" si="2"/>
        <v>55.25762076423937</v>
      </c>
      <c r="L26" s="9" t="s">
        <v>9</v>
      </c>
      <c r="M26" s="11" t="str">
        <f t="shared" si="3"/>
        <v>Y</v>
      </c>
      <c r="N26" s="11" t="str">
        <f>IF(AND(F26&gt;159.99,F26&lt;235.01,H26&gt;0.09,H26&lt;1.21,I26&gt;4.99,I26&lt;14.01,K26&gt;47.99,L26="N",M26="N"),"Y","N")</f>
        <v>N</v>
      </c>
      <c r="O26" s="11" t="str">
        <f t="shared" si="4"/>
        <v>N</v>
      </c>
    </row>
    <row r="27" spans="1:15" x14ac:dyDescent="0.25">
      <c r="A27" s="16">
        <v>20</v>
      </c>
      <c r="B27" s="9">
        <v>490</v>
      </c>
      <c r="C27" s="10" t="s">
        <v>54</v>
      </c>
      <c r="D27" s="9"/>
      <c r="E27" s="9">
        <v>299</v>
      </c>
      <c r="F27" s="9">
        <f t="shared" si="0"/>
        <v>218.26999999999998</v>
      </c>
      <c r="G27" s="9">
        <v>0.73</v>
      </c>
      <c r="H27" s="9">
        <v>0.65</v>
      </c>
      <c r="I27" s="9">
        <v>7.74</v>
      </c>
      <c r="J27" s="9">
        <f t="shared" si="1"/>
        <v>120.43806999999998</v>
      </c>
      <c r="K27" s="9">
        <f t="shared" si="2"/>
        <v>55.178480780684467</v>
      </c>
      <c r="L27" s="9" t="s">
        <v>9</v>
      </c>
      <c r="M27" s="11" t="str">
        <f t="shared" si="3"/>
        <v>Y</v>
      </c>
      <c r="N27" s="11" t="s">
        <v>41</v>
      </c>
      <c r="O27" s="11" t="str">
        <f t="shared" si="4"/>
        <v>N</v>
      </c>
    </row>
    <row r="28" spans="1:15" x14ac:dyDescent="0.25">
      <c r="A28" s="16">
        <v>21</v>
      </c>
      <c r="B28" s="9">
        <v>491</v>
      </c>
      <c r="C28" s="10" t="s">
        <v>58</v>
      </c>
      <c r="D28" s="9"/>
      <c r="E28" s="9">
        <v>276</v>
      </c>
      <c r="F28" s="9">
        <f t="shared" si="0"/>
        <v>201.48</v>
      </c>
      <c r="G28" s="9">
        <v>0.73</v>
      </c>
      <c r="H28" s="9">
        <v>0.68</v>
      </c>
      <c r="I28" s="9">
        <v>7.22</v>
      </c>
      <c r="J28" s="9">
        <f t="shared" si="1"/>
        <v>110.52241999999998</v>
      </c>
      <c r="K28" s="9">
        <f t="shared" si="2"/>
        <v>54.855280921183237</v>
      </c>
      <c r="L28" s="9" t="s">
        <v>9</v>
      </c>
      <c r="M28" s="11" t="str">
        <f t="shared" si="3"/>
        <v>Y</v>
      </c>
      <c r="N28" s="11" t="str">
        <f>IF(AND(F28&gt;159.99,F28&lt;235.01,H28&gt;0.09,H28&lt;1.21,I28&gt;4.99,I28&lt;14.01,K28&gt;47.99,L28="N",M28="N"),"Y","N")</f>
        <v>N</v>
      </c>
      <c r="O28" s="11" t="str">
        <f t="shared" si="4"/>
        <v>N</v>
      </c>
    </row>
    <row r="29" spans="1:15" x14ac:dyDescent="0.25">
      <c r="A29" s="16">
        <v>22</v>
      </c>
      <c r="B29" s="9">
        <v>527</v>
      </c>
      <c r="C29" s="10" t="s">
        <v>55</v>
      </c>
      <c r="D29" s="9"/>
      <c r="E29" s="9">
        <v>230</v>
      </c>
      <c r="F29" s="9">
        <f t="shared" si="0"/>
        <v>167.9</v>
      </c>
      <c r="G29" s="9">
        <v>0.73</v>
      </c>
      <c r="H29" s="9">
        <v>0.8</v>
      </c>
      <c r="I29" s="9">
        <v>6.75</v>
      </c>
      <c r="J29" s="9">
        <f t="shared" si="1"/>
        <v>91.776249999999976</v>
      </c>
      <c r="K29" s="9">
        <f t="shared" si="2"/>
        <v>54.661256700416892</v>
      </c>
      <c r="L29" s="9" t="s">
        <v>9</v>
      </c>
      <c r="M29" s="11" t="str">
        <f t="shared" si="3"/>
        <v>Y</v>
      </c>
      <c r="N29" s="11" t="s">
        <v>41</v>
      </c>
      <c r="O29" s="11" t="str">
        <f t="shared" si="4"/>
        <v>N</v>
      </c>
    </row>
    <row r="30" spans="1:15" x14ac:dyDescent="0.25">
      <c r="A30" s="16">
        <v>23</v>
      </c>
      <c r="B30" s="9">
        <v>571</v>
      </c>
      <c r="C30" s="10" t="s">
        <v>59</v>
      </c>
      <c r="D30" s="9"/>
      <c r="E30" s="9">
        <v>299</v>
      </c>
      <c r="F30" s="9">
        <f t="shared" si="0"/>
        <v>218.26999999999998</v>
      </c>
      <c r="G30" s="9">
        <v>0.73</v>
      </c>
      <c r="H30" s="9">
        <v>0.8</v>
      </c>
      <c r="I30" s="9">
        <v>8.07</v>
      </c>
      <c r="J30" s="9">
        <f t="shared" si="1"/>
        <v>118.90557999999999</v>
      </c>
      <c r="K30" s="9">
        <f t="shared" si="2"/>
        <v>54.476373299124937</v>
      </c>
      <c r="L30" s="9" t="s">
        <v>9</v>
      </c>
      <c r="M30" s="11" t="str">
        <f t="shared" si="3"/>
        <v>Y</v>
      </c>
      <c r="N30" s="11" t="str">
        <f>IF(AND(F30&gt;159.99,F30&lt;235.01,H30&gt;0.09,H30&lt;1.21,I30&gt;4.99,I30&lt;14.01,K30&gt;47.99,L30="N",M30="N"),"Y","N")</f>
        <v>N</v>
      </c>
      <c r="O30" s="11" t="str">
        <f t="shared" si="4"/>
        <v>N</v>
      </c>
    </row>
    <row r="31" spans="1:15" x14ac:dyDescent="0.25">
      <c r="A31" s="16">
        <v>24</v>
      </c>
      <c r="B31" s="9">
        <v>525</v>
      </c>
      <c r="C31" s="10" t="s">
        <v>60</v>
      </c>
      <c r="D31" s="9"/>
      <c r="E31" s="9">
        <v>257</v>
      </c>
      <c r="F31" s="9">
        <f t="shared" si="0"/>
        <v>187.60999999999999</v>
      </c>
      <c r="G31" s="9">
        <v>0.73</v>
      </c>
      <c r="H31" s="9">
        <v>0.8</v>
      </c>
      <c r="I31" s="9">
        <v>6.93</v>
      </c>
      <c r="J31" s="9">
        <f t="shared" si="1"/>
        <v>101.08738</v>
      </c>
      <c r="K31" s="9">
        <f t="shared" si="2"/>
        <v>53.881658760194014</v>
      </c>
      <c r="L31" s="9" t="s">
        <v>9</v>
      </c>
      <c r="M31" s="11" t="str">
        <f t="shared" si="3"/>
        <v>Y</v>
      </c>
      <c r="N31" s="11" t="str">
        <f>IF(AND(F31&gt;159.99,F31&lt;235.01,H31&gt;0.09,H31&lt;1.21,I31&gt;4.99,I31&lt;14.01,K31&gt;47.99,L31="N",M31="N"),"Y","N")</f>
        <v>N</v>
      </c>
      <c r="O31" s="11" t="str">
        <f t="shared" si="4"/>
        <v>N</v>
      </c>
    </row>
    <row r="32" spans="1:15" x14ac:dyDescent="0.25">
      <c r="A32" s="16">
        <v>25</v>
      </c>
      <c r="B32" s="9">
        <v>486</v>
      </c>
      <c r="C32" s="10" t="s">
        <v>47</v>
      </c>
      <c r="D32" s="9"/>
      <c r="E32" s="9">
        <v>225</v>
      </c>
      <c r="F32" s="9">
        <f t="shared" si="0"/>
        <v>164.25</v>
      </c>
      <c r="G32" s="9">
        <v>0.73</v>
      </c>
      <c r="H32" s="9">
        <v>0.3</v>
      </c>
      <c r="I32" s="9">
        <v>7.03</v>
      </c>
      <c r="J32" s="9">
        <f t="shared" si="1"/>
        <v>100.63975999999998</v>
      </c>
      <c r="K32" s="9">
        <f t="shared" si="2"/>
        <v>61.272304414003031</v>
      </c>
      <c r="L32" s="9" t="s">
        <v>9</v>
      </c>
      <c r="M32" s="11" t="str">
        <f t="shared" si="3"/>
        <v>N</v>
      </c>
      <c r="N32" s="11" t="str">
        <f>IF(AND(F32&gt;159.99,F32&lt;235.01,H32&gt;0.09,H32&lt;1.21,I32&gt;4.99,I32&lt;14.01,K32&gt;47.99,L32="N",M32="N"),"Y","N")</f>
        <v>Y</v>
      </c>
      <c r="O32" s="11" t="str">
        <f t="shared" si="4"/>
        <v>N</v>
      </c>
    </row>
    <row r="33" spans="1:15" x14ac:dyDescent="0.25">
      <c r="A33" s="16">
        <v>26</v>
      </c>
      <c r="B33" s="9">
        <v>515</v>
      </c>
      <c r="C33" s="10" t="s">
        <v>61</v>
      </c>
      <c r="D33" s="9"/>
      <c r="E33" s="9">
        <v>242</v>
      </c>
      <c r="F33" s="9">
        <f t="shared" si="0"/>
        <v>176.66</v>
      </c>
      <c r="G33" s="9">
        <v>0.73</v>
      </c>
      <c r="H33" s="9">
        <v>0.89</v>
      </c>
      <c r="I33" s="9">
        <v>8.9</v>
      </c>
      <c r="J33" s="9">
        <f t="shared" si="1"/>
        <v>102.25277999999997</v>
      </c>
      <c r="K33" s="9">
        <f t="shared" si="2"/>
        <v>57.88111626853842</v>
      </c>
      <c r="L33" s="9" t="s">
        <v>9</v>
      </c>
      <c r="M33" s="11" t="str">
        <f t="shared" si="3"/>
        <v>N</v>
      </c>
      <c r="N33" s="11" t="str">
        <f>IF(AND(F33&gt;159.99,F33&lt;235.01,H33&gt;0.09,H33&lt;1.21,I33&gt;4.99,I33&lt;14.01,K33&gt;47.99,L33="N",M33="N"),"Y","N")</f>
        <v>Y</v>
      </c>
      <c r="O33" s="11" t="str">
        <f t="shared" si="4"/>
        <v>N</v>
      </c>
    </row>
    <row r="34" spans="1:15" x14ac:dyDescent="0.25">
      <c r="A34" s="16">
        <v>27</v>
      </c>
      <c r="B34" s="9">
        <v>598</v>
      </c>
      <c r="C34" s="10" t="s">
        <v>62</v>
      </c>
      <c r="D34" s="9"/>
      <c r="E34" s="9">
        <v>276</v>
      </c>
      <c r="F34" s="9">
        <f t="shared" si="0"/>
        <v>201.48</v>
      </c>
      <c r="G34" s="9">
        <v>0.73</v>
      </c>
      <c r="H34" s="9">
        <v>0.95</v>
      </c>
      <c r="I34" s="9">
        <v>9.1199999999999992</v>
      </c>
      <c r="J34" s="9">
        <f t="shared" si="1"/>
        <v>112.82729999999997</v>
      </c>
      <c r="K34" s="9">
        <f t="shared" si="2"/>
        <v>55.999255509231673</v>
      </c>
      <c r="L34" s="9" t="s">
        <v>9</v>
      </c>
      <c r="M34" s="11" t="str">
        <f t="shared" si="3"/>
        <v>N</v>
      </c>
      <c r="N34" s="11" t="str">
        <f>IF(AND(F34&gt;159.99,F34&lt;235.01,H34&gt;0.09,H34&lt;1.21,I34&gt;4.99,I34&lt;14.01,K34&gt;47.99,L34="N",M34="N"),"Y","N")</f>
        <v>Y</v>
      </c>
      <c r="O34" s="11" t="str">
        <f t="shared" si="4"/>
        <v>N</v>
      </c>
    </row>
    <row r="35" spans="1:15" x14ac:dyDescent="0.25">
      <c r="A35" s="16">
        <v>28</v>
      </c>
      <c r="B35" s="9">
        <v>502</v>
      </c>
      <c r="C35" s="10" t="s">
        <v>63</v>
      </c>
      <c r="D35" s="9"/>
      <c r="E35" s="9">
        <v>230</v>
      </c>
      <c r="F35" s="9">
        <f t="shared" si="0"/>
        <v>167.9</v>
      </c>
      <c r="G35" s="9">
        <v>0.73</v>
      </c>
      <c r="H35" s="9">
        <v>0.47</v>
      </c>
      <c r="I35" s="9">
        <v>5.71</v>
      </c>
      <c r="J35" s="9">
        <f t="shared" si="1"/>
        <v>93.93034999999999</v>
      </c>
      <c r="K35" s="9">
        <f t="shared" si="2"/>
        <v>55.944222751637874</v>
      </c>
      <c r="L35" s="9" t="s">
        <v>9</v>
      </c>
      <c r="M35" s="11" t="str">
        <f t="shared" si="3"/>
        <v>N</v>
      </c>
      <c r="N35" s="11" t="s">
        <v>41</v>
      </c>
      <c r="O35" s="11" t="str">
        <f t="shared" si="4"/>
        <v>N</v>
      </c>
    </row>
    <row r="36" spans="1:15" x14ac:dyDescent="0.25">
      <c r="A36" s="16">
        <v>29</v>
      </c>
      <c r="B36" s="9">
        <v>465</v>
      </c>
      <c r="C36" s="10" t="s">
        <v>64</v>
      </c>
      <c r="D36" s="9"/>
      <c r="E36" s="9">
        <v>284</v>
      </c>
      <c r="F36" s="9">
        <f t="shared" si="0"/>
        <v>207.32</v>
      </c>
      <c r="G36" s="9">
        <v>0.73</v>
      </c>
      <c r="H36" s="9">
        <v>0.82</v>
      </c>
      <c r="I36" s="9">
        <v>8.58</v>
      </c>
      <c r="J36" s="9">
        <f t="shared" si="1"/>
        <v>115.72277999999999</v>
      </c>
      <c r="K36" s="9">
        <f t="shared" si="2"/>
        <v>55.818435269149134</v>
      </c>
      <c r="L36" s="9" t="s">
        <v>9</v>
      </c>
      <c r="M36" s="11" t="str">
        <f t="shared" si="3"/>
        <v>N</v>
      </c>
      <c r="N36" s="11" t="str">
        <f>IF(AND(F36&gt;159.99,F36&lt;235.01,H36&gt;0.09,H36&lt;1.21,I36&gt;4.99,I36&lt;14.01,K36&gt;47.99,L36="N",M36="N"),"Y","N")</f>
        <v>Y</v>
      </c>
      <c r="O36" s="11" t="str">
        <f t="shared" si="4"/>
        <v>N</v>
      </c>
    </row>
    <row r="37" spans="1:15" x14ac:dyDescent="0.25">
      <c r="A37" s="16">
        <v>30</v>
      </c>
      <c r="B37" s="9">
        <v>575</v>
      </c>
      <c r="C37" s="10" t="s">
        <v>65</v>
      </c>
      <c r="D37" s="9"/>
      <c r="E37" s="9">
        <v>264</v>
      </c>
      <c r="F37" s="9">
        <f t="shared" si="0"/>
        <v>192.72</v>
      </c>
      <c r="G37" s="9">
        <v>0.73</v>
      </c>
      <c r="H37" s="9">
        <v>1.07</v>
      </c>
      <c r="I37" s="9">
        <v>9.11</v>
      </c>
      <c r="J37" s="9">
        <f t="shared" si="1"/>
        <v>106.71088999999998</v>
      </c>
      <c r="K37" s="9">
        <f t="shared" si="2"/>
        <v>55.370947488584463</v>
      </c>
      <c r="L37" s="9" t="s">
        <v>9</v>
      </c>
      <c r="M37" s="11" t="str">
        <f t="shared" si="3"/>
        <v>N</v>
      </c>
      <c r="N37" s="11" t="s">
        <v>41</v>
      </c>
      <c r="O37" s="11" t="str">
        <f t="shared" si="4"/>
        <v>N</v>
      </c>
    </row>
    <row r="38" spans="1:15" x14ac:dyDescent="0.25">
      <c r="A38" s="16">
        <v>31</v>
      </c>
      <c r="B38" s="9">
        <v>590</v>
      </c>
      <c r="C38" s="10" t="s">
        <v>66</v>
      </c>
      <c r="D38" s="9"/>
      <c r="E38" s="9">
        <v>333</v>
      </c>
      <c r="F38" s="9">
        <f t="shared" si="0"/>
        <v>243.09</v>
      </c>
      <c r="G38" s="9">
        <v>0.73</v>
      </c>
      <c r="H38" s="9">
        <v>0.89</v>
      </c>
      <c r="I38" s="9">
        <v>9.6999999999999993</v>
      </c>
      <c r="J38" s="9">
        <f t="shared" si="1"/>
        <v>134.38428999999996</v>
      </c>
      <c r="K38" s="9">
        <f t="shared" si="2"/>
        <v>55.281702250195387</v>
      </c>
      <c r="L38" s="9" t="s">
        <v>9</v>
      </c>
      <c r="M38" s="11" t="str">
        <f t="shared" si="3"/>
        <v>N</v>
      </c>
      <c r="N38" s="11" t="str">
        <f>IF(AND(F38&gt;159.99,F38&lt;235.01,H38&gt;0.09,H38&lt;1.21,I38&gt;4.99,I38&lt;14.01,K38&gt;47.99,L38="N",M38="N"),"Y","N")</f>
        <v>N</v>
      </c>
      <c r="O38" s="11" t="str">
        <f t="shared" si="4"/>
        <v>N</v>
      </c>
    </row>
    <row r="39" spans="1:15" x14ac:dyDescent="0.25">
      <c r="A39" s="16">
        <v>32</v>
      </c>
      <c r="B39" s="9">
        <v>528</v>
      </c>
      <c r="C39" s="10" t="s">
        <v>67</v>
      </c>
      <c r="D39" s="9"/>
      <c r="E39" s="9">
        <v>271</v>
      </c>
      <c r="F39" s="9">
        <f t="shared" si="0"/>
        <v>197.82999999999998</v>
      </c>
      <c r="G39" s="9">
        <v>0.73</v>
      </c>
      <c r="H39" s="9">
        <v>0.89</v>
      </c>
      <c r="I39" s="9">
        <v>8.3000000000000007</v>
      </c>
      <c r="J39" s="9">
        <f t="shared" si="1"/>
        <v>109.17786999999998</v>
      </c>
      <c r="K39" s="9">
        <f t="shared" si="2"/>
        <v>55.187721781327404</v>
      </c>
      <c r="L39" s="9" t="s">
        <v>9</v>
      </c>
      <c r="M39" s="11" t="str">
        <f t="shared" si="3"/>
        <v>N</v>
      </c>
      <c r="N39" s="11" t="s">
        <v>41</v>
      </c>
      <c r="O39" s="11" t="str">
        <f t="shared" si="4"/>
        <v>N</v>
      </c>
    </row>
    <row r="40" spans="1:15" x14ac:dyDescent="0.25">
      <c r="A40" s="16">
        <v>33</v>
      </c>
      <c r="B40" s="9">
        <v>517</v>
      </c>
      <c r="C40" s="10" t="s">
        <v>52</v>
      </c>
      <c r="D40" s="9"/>
      <c r="E40" s="9">
        <v>247</v>
      </c>
      <c r="F40" s="9">
        <f t="shared" si="0"/>
        <v>180.31</v>
      </c>
      <c r="G40" s="9">
        <v>0.73</v>
      </c>
      <c r="H40" s="9">
        <v>0.95</v>
      </c>
      <c r="I40" s="9">
        <v>8.01</v>
      </c>
      <c r="J40" s="9">
        <f t="shared" si="1"/>
        <v>99.272539999999978</v>
      </c>
      <c r="K40" s="9">
        <f t="shared" si="2"/>
        <v>55.056591425877642</v>
      </c>
      <c r="L40" s="9" t="s">
        <v>9</v>
      </c>
      <c r="M40" s="11" t="str">
        <f t="shared" si="3"/>
        <v>N</v>
      </c>
      <c r="N40" s="11" t="s">
        <v>41</v>
      </c>
      <c r="O40" s="11" t="str">
        <f t="shared" si="4"/>
        <v>N</v>
      </c>
    </row>
    <row r="41" spans="1:15" x14ac:dyDescent="0.25">
      <c r="A41" s="16">
        <v>34</v>
      </c>
      <c r="B41" s="9">
        <v>537</v>
      </c>
      <c r="C41" s="10" t="s">
        <v>68</v>
      </c>
      <c r="D41" s="9"/>
      <c r="E41" s="9">
        <v>296</v>
      </c>
      <c r="F41" s="9">
        <f t="shared" si="0"/>
        <v>216.07999999999998</v>
      </c>
      <c r="G41" s="9">
        <v>0.73</v>
      </c>
      <c r="H41" s="9">
        <v>0.89</v>
      </c>
      <c r="I41" s="9">
        <v>8.73</v>
      </c>
      <c r="J41" s="9">
        <f t="shared" si="1"/>
        <v>118.82022999999998</v>
      </c>
      <c r="K41" s="9">
        <f t="shared" si="2"/>
        <v>54.988999444650119</v>
      </c>
      <c r="L41" s="9" t="s">
        <v>9</v>
      </c>
      <c r="M41" s="11" t="str">
        <f t="shared" si="3"/>
        <v>N</v>
      </c>
      <c r="N41" s="11" t="str">
        <f>IF(AND(F41&gt;159.99,F41&lt;235.01,H41&gt;0.09,H41&lt;1.21,I41&gt;4.99,I41&lt;14.01,K41&gt;47.99,L41="N",M41="N"),"Y","N")</f>
        <v>Y</v>
      </c>
      <c r="O41" s="11" t="str">
        <f t="shared" si="4"/>
        <v>N</v>
      </c>
    </row>
    <row r="42" spans="1:15" x14ac:dyDescent="0.25">
      <c r="A42" s="16">
        <v>35</v>
      </c>
      <c r="B42" s="9">
        <v>597</v>
      </c>
      <c r="C42" s="10" t="s">
        <v>69</v>
      </c>
      <c r="D42" s="9"/>
      <c r="E42" s="9">
        <v>276</v>
      </c>
      <c r="F42" s="9">
        <f t="shared" si="0"/>
        <v>201.48</v>
      </c>
      <c r="G42" s="9">
        <v>0.73</v>
      </c>
      <c r="H42" s="9">
        <v>0.83</v>
      </c>
      <c r="I42" s="9">
        <v>7.97</v>
      </c>
      <c r="J42" s="9">
        <f t="shared" si="1"/>
        <v>110.61826999999998</v>
      </c>
      <c r="K42" s="9">
        <f t="shared" si="2"/>
        <v>54.902853881278531</v>
      </c>
      <c r="L42" s="9" t="s">
        <v>9</v>
      </c>
      <c r="M42" s="11" t="str">
        <f t="shared" si="3"/>
        <v>N</v>
      </c>
      <c r="N42" s="11" t="str">
        <f>IF(AND(F42&gt;159.99,F42&lt;235.01,H42&gt;0.09,H42&lt;1.21,I42&gt;4.99,I42&lt;14.01,K42&gt;47.99,L42="N",M42="N"),"Y","N")</f>
        <v>Y</v>
      </c>
      <c r="O42" s="11" t="str">
        <f t="shared" si="4"/>
        <v>N</v>
      </c>
    </row>
    <row r="43" spans="1:15" x14ac:dyDescent="0.25">
      <c r="A43" s="16">
        <v>36</v>
      </c>
      <c r="B43" s="9">
        <v>553</v>
      </c>
      <c r="C43" s="10" t="s">
        <v>70</v>
      </c>
      <c r="D43" s="9"/>
      <c r="E43" s="9">
        <v>258</v>
      </c>
      <c r="F43" s="9">
        <f t="shared" si="0"/>
        <v>188.34</v>
      </c>
      <c r="G43" s="9">
        <v>0.73</v>
      </c>
      <c r="H43" s="9">
        <v>1.04</v>
      </c>
      <c r="I43" s="9">
        <v>8.56</v>
      </c>
      <c r="J43" s="9">
        <f t="shared" si="1"/>
        <v>103.22686</v>
      </c>
      <c r="K43" s="9">
        <f t="shared" si="2"/>
        <v>54.808781990018055</v>
      </c>
      <c r="L43" s="9" t="s">
        <v>9</v>
      </c>
      <c r="M43" s="11" t="str">
        <f t="shared" si="3"/>
        <v>N</v>
      </c>
      <c r="N43" s="11" t="str">
        <f>IF(AND(F43&gt;159.99,F43&lt;235.01,H43&gt;0.09,H43&lt;1.21,I43&gt;4.99,I43&lt;14.01,K43&gt;47.99,L43="N",M43="N"),"Y","N")</f>
        <v>Y</v>
      </c>
      <c r="O43" s="11" t="str">
        <f t="shared" si="4"/>
        <v>N</v>
      </c>
    </row>
    <row r="44" spans="1:15" x14ac:dyDescent="0.25">
      <c r="A44" s="16">
        <v>37</v>
      </c>
      <c r="B44" s="9">
        <v>573</v>
      </c>
      <c r="C44" s="10" t="s">
        <v>71</v>
      </c>
      <c r="D44" s="9"/>
      <c r="E44" s="9">
        <v>259</v>
      </c>
      <c r="F44" s="9">
        <f t="shared" si="0"/>
        <v>189.07</v>
      </c>
      <c r="G44" s="9">
        <v>0.73</v>
      </c>
      <c r="H44" s="9">
        <v>0.83</v>
      </c>
      <c r="I44" s="9">
        <v>7.55</v>
      </c>
      <c r="J44" s="9">
        <f t="shared" si="1"/>
        <v>103.56675999999999</v>
      </c>
      <c r="K44" s="9">
        <f t="shared" si="2"/>
        <v>54.776939757761667</v>
      </c>
      <c r="L44" s="9" t="s">
        <v>9</v>
      </c>
      <c r="M44" s="11" t="str">
        <f t="shared" si="3"/>
        <v>N</v>
      </c>
      <c r="N44" s="11" t="str">
        <f>IF(AND(F44&gt;159.99,F44&lt;235.01,H44&gt;0.09,H44&lt;1.21,I44&gt;4.99,I44&lt;14.01,K44&gt;47.99,L44="N",M44="N"),"Y","N")</f>
        <v>Y</v>
      </c>
      <c r="O44" s="11" t="str">
        <f t="shared" si="4"/>
        <v>N</v>
      </c>
    </row>
    <row r="45" spans="1:15" x14ac:dyDescent="0.25">
      <c r="A45" s="16">
        <v>38</v>
      </c>
      <c r="B45" s="9">
        <v>578</v>
      </c>
      <c r="C45" s="10" t="s">
        <v>57</v>
      </c>
      <c r="D45" s="9"/>
      <c r="E45" s="9">
        <v>255</v>
      </c>
      <c r="F45" s="9">
        <f t="shared" si="0"/>
        <v>186.15</v>
      </c>
      <c r="G45" s="9">
        <v>0.73</v>
      </c>
      <c r="H45" s="9">
        <v>0.92</v>
      </c>
      <c r="I45" s="9">
        <v>7.69</v>
      </c>
      <c r="J45" s="9">
        <f t="shared" si="1"/>
        <v>101.14635999999999</v>
      </c>
      <c r="K45" s="9">
        <f t="shared" si="2"/>
        <v>54.335944131077085</v>
      </c>
      <c r="L45" s="9" t="s">
        <v>9</v>
      </c>
      <c r="M45" s="11" t="str">
        <f t="shared" si="3"/>
        <v>N</v>
      </c>
      <c r="N45" s="11" t="s">
        <v>41</v>
      </c>
      <c r="O45" s="11" t="str">
        <f t="shared" si="4"/>
        <v>N</v>
      </c>
    </row>
    <row r="46" spans="1:15" x14ac:dyDescent="0.25">
      <c r="A46" s="16">
        <v>39</v>
      </c>
      <c r="B46" s="9">
        <v>576</v>
      </c>
      <c r="C46" s="10" t="s">
        <v>65</v>
      </c>
      <c r="D46" s="9"/>
      <c r="E46" s="9">
        <v>244</v>
      </c>
      <c r="F46" s="9">
        <f t="shared" si="0"/>
        <v>178.12</v>
      </c>
      <c r="G46" s="9">
        <v>0.73</v>
      </c>
      <c r="H46" s="9">
        <v>1.4</v>
      </c>
      <c r="I46" s="9">
        <v>9.77</v>
      </c>
      <c r="J46" s="9">
        <f t="shared" si="1"/>
        <v>96.703329999999994</v>
      </c>
      <c r="K46" s="9">
        <f t="shared" si="2"/>
        <v>54.291112732988992</v>
      </c>
      <c r="L46" s="9" t="s">
        <v>9</v>
      </c>
      <c r="M46" s="11" t="str">
        <f t="shared" si="3"/>
        <v>N</v>
      </c>
      <c r="N46" s="11" t="s">
        <v>41</v>
      </c>
      <c r="O46" s="11" t="str">
        <f t="shared" si="4"/>
        <v>N</v>
      </c>
    </row>
    <row r="47" spans="1:15" x14ac:dyDescent="0.25">
      <c r="A47" s="16">
        <v>40</v>
      </c>
      <c r="B47" s="9">
        <v>564</v>
      </c>
      <c r="C47" s="10" t="s">
        <v>72</v>
      </c>
      <c r="D47" s="9"/>
      <c r="E47" s="9">
        <v>333</v>
      </c>
      <c r="F47" s="9">
        <f t="shared" si="0"/>
        <v>243.09</v>
      </c>
      <c r="G47" s="9">
        <v>0.73</v>
      </c>
      <c r="H47" s="9">
        <v>0.74</v>
      </c>
      <c r="I47" s="9">
        <v>8.35</v>
      </c>
      <c r="J47" s="9">
        <f t="shared" si="1"/>
        <v>131.96223999999998</v>
      </c>
      <c r="K47" s="9">
        <f t="shared" si="2"/>
        <v>54.285342877123689</v>
      </c>
      <c r="L47" s="9" t="s">
        <v>9</v>
      </c>
      <c r="M47" s="11" t="str">
        <f t="shared" si="3"/>
        <v>N</v>
      </c>
      <c r="N47" s="11" t="str">
        <f>IF(AND(F47&gt;159.99,F47&lt;235.01,H47&gt;0.09,H47&lt;1.21,I47&gt;4.99,I47&lt;14.01,K47&gt;47.99,L47="N",M47="N"),"Y","N")</f>
        <v>N</v>
      </c>
      <c r="O47" s="11" t="str">
        <f t="shared" si="4"/>
        <v>N</v>
      </c>
    </row>
    <row r="48" spans="1:15" x14ac:dyDescent="0.25">
      <c r="A48" s="16">
        <v>41</v>
      </c>
      <c r="B48" s="9">
        <v>503</v>
      </c>
      <c r="C48" s="10" t="s">
        <v>63</v>
      </c>
      <c r="D48" s="9"/>
      <c r="E48" s="9">
        <v>248</v>
      </c>
      <c r="F48" s="9">
        <f t="shared" si="0"/>
        <v>181.04</v>
      </c>
      <c r="G48" s="9">
        <v>0.73</v>
      </c>
      <c r="H48" s="9">
        <v>0.59</v>
      </c>
      <c r="I48" s="9">
        <v>5.75</v>
      </c>
      <c r="J48" s="9">
        <f t="shared" si="1"/>
        <v>97.578089999999989</v>
      </c>
      <c r="K48" s="9">
        <f t="shared" si="2"/>
        <v>53.898635660627484</v>
      </c>
      <c r="L48" s="9" t="s">
        <v>9</v>
      </c>
      <c r="M48" s="11" t="str">
        <f t="shared" si="3"/>
        <v>N</v>
      </c>
      <c r="N48" s="11" t="str">
        <f>IF(AND(F48&gt;159.99,F48&lt;235.01,H48&gt;0.09,H48&lt;1.21,I48&gt;4.99,I48&lt;14.01,K48&gt;47.99,L48="N",M48="N"),"Y","N")</f>
        <v>Y</v>
      </c>
      <c r="O48" s="11" t="str">
        <f t="shared" si="4"/>
        <v>N</v>
      </c>
    </row>
    <row r="49" spans="1:15" x14ac:dyDescent="0.25">
      <c r="A49" s="16">
        <v>42</v>
      </c>
      <c r="B49" s="9">
        <v>563</v>
      </c>
      <c r="C49" s="10" t="s">
        <v>72</v>
      </c>
      <c r="D49" s="9"/>
      <c r="E49" s="9">
        <v>321</v>
      </c>
      <c r="F49" s="9">
        <f t="shared" si="0"/>
        <v>234.32999999999998</v>
      </c>
      <c r="G49" s="9">
        <v>0.73</v>
      </c>
      <c r="H49" s="9">
        <v>0.83</v>
      </c>
      <c r="I49" s="9">
        <v>8.14</v>
      </c>
      <c r="J49" s="9">
        <f t="shared" si="1"/>
        <v>125.63280999999998</v>
      </c>
      <c r="K49" s="9">
        <f t="shared" si="2"/>
        <v>53.613626082874575</v>
      </c>
      <c r="L49" s="9" t="s">
        <v>9</v>
      </c>
      <c r="M49" s="11" t="str">
        <f t="shared" si="3"/>
        <v>N</v>
      </c>
      <c r="N49" s="11" t="s">
        <v>41</v>
      </c>
      <c r="O49" s="11" t="str">
        <f t="shared" si="4"/>
        <v>N</v>
      </c>
    </row>
    <row r="50" spans="1:15" x14ac:dyDescent="0.25">
      <c r="A50" s="16">
        <v>43</v>
      </c>
      <c r="B50" s="9">
        <v>488</v>
      </c>
      <c r="C50" s="10" t="s">
        <v>73</v>
      </c>
      <c r="D50" s="9"/>
      <c r="E50" s="9">
        <v>314</v>
      </c>
      <c r="F50" s="9">
        <f t="shared" si="0"/>
        <v>229.22</v>
      </c>
      <c r="G50" s="9">
        <v>0.73</v>
      </c>
      <c r="H50" s="9">
        <v>1.04</v>
      </c>
      <c r="I50" s="9">
        <v>8.94</v>
      </c>
      <c r="J50" s="9">
        <f t="shared" si="1"/>
        <v>122.56468</v>
      </c>
      <c r="K50" s="9">
        <f t="shared" si="2"/>
        <v>53.470325451531274</v>
      </c>
      <c r="L50" s="9" t="s">
        <v>9</v>
      </c>
      <c r="M50" s="11" t="str">
        <f t="shared" si="3"/>
        <v>N</v>
      </c>
      <c r="N50" s="11" t="str">
        <f>IF(AND(F50&gt;159.99,F50&lt;235.01,H50&gt;0.09,H50&lt;1.21,I50&gt;4.99,I50&lt;14.01,K50&gt;47.99,L50="N",M50="N"),"Y","N")</f>
        <v>Y</v>
      </c>
      <c r="O50" s="11" t="str">
        <f t="shared" si="4"/>
        <v>N</v>
      </c>
    </row>
    <row r="51" spans="1:15" x14ac:dyDescent="0.25">
      <c r="A51" s="16">
        <v>44</v>
      </c>
      <c r="B51" s="9">
        <v>492</v>
      </c>
      <c r="C51" s="10" t="s">
        <v>74</v>
      </c>
      <c r="D51" s="9"/>
      <c r="E51" s="9">
        <v>282</v>
      </c>
      <c r="F51" s="9">
        <f t="shared" si="0"/>
        <v>205.85999999999999</v>
      </c>
      <c r="G51" s="9">
        <v>0.73</v>
      </c>
      <c r="H51" s="9">
        <v>1.01</v>
      </c>
      <c r="I51" s="9">
        <v>8.18</v>
      </c>
      <c r="J51" s="9">
        <f t="shared" si="1"/>
        <v>109.97221999999999</v>
      </c>
      <c r="K51" s="9">
        <f t="shared" si="2"/>
        <v>53.420878266783255</v>
      </c>
      <c r="L51" s="9" t="s">
        <v>9</v>
      </c>
      <c r="M51" s="11" t="str">
        <f t="shared" si="3"/>
        <v>N</v>
      </c>
      <c r="N51" s="11" t="str">
        <f>IF(AND(F51&gt;159.99,F51&lt;235.01,H51&gt;0.09,H51&lt;1.21,I51&gt;4.99,I51&lt;14.01,K51&gt;47.99,L51="N",M51="N"),"Y","N")</f>
        <v>Y</v>
      </c>
      <c r="O51" s="11" t="str">
        <f t="shared" si="4"/>
        <v>N</v>
      </c>
    </row>
    <row r="52" spans="1:15" x14ac:dyDescent="0.25">
      <c r="A52" s="16">
        <v>45</v>
      </c>
      <c r="B52" s="9">
        <v>506</v>
      </c>
      <c r="C52" s="10" t="s">
        <v>75</v>
      </c>
      <c r="D52" s="9"/>
      <c r="E52" s="9">
        <v>257</v>
      </c>
      <c r="F52" s="9">
        <f t="shared" si="0"/>
        <v>187.60999999999999</v>
      </c>
      <c r="G52" s="9">
        <v>0.73</v>
      </c>
      <c r="H52" s="9">
        <v>0.83</v>
      </c>
      <c r="I52" s="9">
        <v>6.75</v>
      </c>
      <c r="J52" s="9">
        <f t="shared" si="1"/>
        <v>99.827139999999986</v>
      </c>
      <c r="K52" s="9">
        <f t="shared" si="2"/>
        <v>53.209924844091461</v>
      </c>
      <c r="L52" s="9" t="s">
        <v>9</v>
      </c>
      <c r="M52" s="11" t="str">
        <f t="shared" si="3"/>
        <v>N</v>
      </c>
      <c r="N52" s="11" t="s">
        <v>41</v>
      </c>
      <c r="O52" s="11" t="str">
        <f t="shared" si="4"/>
        <v>N</v>
      </c>
    </row>
    <row r="53" spans="1:15" x14ac:dyDescent="0.25">
      <c r="A53" s="16">
        <v>46</v>
      </c>
      <c r="B53" s="9">
        <v>535</v>
      </c>
      <c r="C53" s="10" t="s">
        <v>76</v>
      </c>
      <c r="D53" s="9"/>
      <c r="E53" s="9">
        <v>284</v>
      </c>
      <c r="F53" s="9">
        <f t="shared" si="0"/>
        <v>207.32</v>
      </c>
      <c r="G53" s="9">
        <v>0.73</v>
      </c>
      <c r="H53" s="9">
        <v>1.1499999999999999</v>
      </c>
      <c r="I53" s="9">
        <v>8.7799999999999994</v>
      </c>
      <c r="J53" s="9">
        <f t="shared" si="1"/>
        <v>110.31199999999998</v>
      </c>
      <c r="K53" s="9">
        <f t="shared" si="2"/>
        <v>53.208566467296926</v>
      </c>
      <c r="L53" s="9" t="s">
        <v>9</v>
      </c>
      <c r="M53" s="11" t="str">
        <f t="shared" si="3"/>
        <v>N</v>
      </c>
      <c r="N53" s="11" t="s">
        <v>41</v>
      </c>
      <c r="O53" s="11" t="str">
        <f t="shared" si="4"/>
        <v>N</v>
      </c>
    </row>
    <row r="54" spans="1:15" x14ac:dyDescent="0.25">
      <c r="A54" s="16">
        <v>47</v>
      </c>
      <c r="B54" s="9">
        <v>460</v>
      </c>
      <c r="C54" s="10" t="s">
        <v>77</v>
      </c>
      <c r="D54" s="9"/>
      <c r="E54" s="9">
        <v>304</v>
      </c>
      <c r="F54" s="9">
        <f t="shared" si="0"/>
        <v>221.92</v>
      </c>
      <c r="G54" s="9">
        <v>0.73</v>
      </c>
      <c r="H54" s="9">
        <v>0.98</v>
      </c>
      <c r="I54" s="9">
        <v>8.2899999999999991</v>
      </c>
      <c r="J54" s="9">
        <f t="shared" si="1"/>
        <v>117.97928999999999</v>
      </c>
      <c r="K54" s="9">
        <f t="shared" si="2"/>
        <v>53.162982155731797</v>
      </c>
      <c r="L54" s="9" t="s">
        <v>9</v>
      </c>
      <c r="M54" s="11" t="str">
        <f t="shared" si="3"/>
        <v>N</v>
      </c>
      <c r="N54" s="11" t="s">
        <v>41</v>
      </c>
      <c r="O54" s="11" t="str">
        <f t="shared" si="4"/>
        <v>N</v>
      </c>
    </row>
    <row r="55" spans="1:15" x14ac:dyDescent="0.25">
      <c r="A55" s="16">
        <v>48</v>
      </c>
      <c r="B55" s="9">
        <v>526</v>
      </c>
      <c r="C55" s="10" t="s">
        <v>78</v>
      </c>
      <c r="D55" s="9"/>
      <c r="E55" s="9">
        <v>355</v>
      </c>
      <c r="F55" s="9">
        <f t="shared" si="0"/>
        <v>259.14999999999998</v>
      </c>
      <c r="G55" s="9">
        <v>0.73</v>
      </c>
      <c r="H55" s="9">
        <v>0.95</v>
      </c>
      <c r="I55" s="9">
        <v>9.0399999999999991</v>
      </c>
      <c r="J55" s="9">
        <f t="shared" si="1"/>
        <v>137.71893</v>
      </c>
      <c r="K55" s="9">
        <f t="shared" si="2"/>
        <v>53.142554505112869</v>
      </c>
      <c r="L55" s="9" t="s">
        <v>9</v>
      </c>
      <c r="M55" s="11" t="str">
        <f t="shared" si="3"/>
        <v>N</v>
      </c>
      <c r="N55" s="11" t="s">
        <v>41</v>
      </c>
      <c r="O55" s="11" t="str">
        <f t="shared" si="4"/>
        <v>N</v>
      </c>
    </row>
    <row r="56" spans="1:15" x14ac:dyDescent="0.25">
      <c r="A56" s="16">
        <v>49</v>
      </c>
      <c r="B56" s="9">
        <v>588</v>
      </c>
      <c r="C56" s="10" t="s">
        <v>53</v>
      </c>
      <c r="D56" s="9"/>
      <c r="E56" s="9">
        <v>276</v>
      </c>
      <c r="F56" s="9">
        <f t="shared" si="0"/>
        <v>201.48</v>
      </c>
      <c r="G56" s="9">
        <v>0.73</v>
      </c>
      <c r="H56" s="9">
        <v>1.1200000000000001</v>
      </c>
      <c r="I56" s="9">
        <v>8.3800000000000008</v>
      </c>
      <c r="J56" s="9">
        <f t="shared" si="1"/>
        <v>106.77149999999999</v>
      </c>
      <c r="K56" s="9">
        <f t="shared" si="2"/>
        <v>52.99359737939249</v>
      </c>
      <c r="L56" s="9" t="s">
        <v>9</v>
      </c>
      <c r="M56" s="11" t="str">
        <f t="shared" si="3"/>
        <v>N</v>
      </c>
      <c r="N56" s="11" t="str">
        <f>IF(AND(F56&gt;159.99,F56&lt;235.01,H56&gt;0.09,H56&lt;1.21,I56&gt;4.99,I56&lt;14.01,K56&gt;47.99,L56="N",M56="N"),"Y","N")</f>
        <v>Y</v>
      </c>
      <c r="O56" s="11" t="str">
        <f t="shared" si="4"/>
        <v>N</v>
      </c>
    </row>
    <row r="57" spans="1:15" x14ac:dyDescent="0.25">
      <c r="A57" s="16">
        <v>50</v>
      </c>
      <c r="B57" s="9">
        <v>499</v>
      </c>
      <c r="C57" s="10" t="s">
        <v>79</v>
      </c>
      <c r="D57" s="9"/>
      <c r="E57" s="9">
        <v>242</v>
      </c>
      <c r="F57" s="9">
        <f t="shared" si="0"/>
        <v>176.66</v>
      </c>
      <c r="G57" s="9">
        <v>0.73</v>
      </c>
      <c r="H57" s="9">
        <v>0.98</v>
      </c>
      <c r="I57" s="9">
        <v>7.09</v>
      </c>
      <c r="J57" s="9">
        <f t="shared" si="1"/>
        <v>93.548269999999974</v>
      </c>
      <c r="K57" s="9">
        <f t="shared" si="2"/>
        <v>52.953849201856663</v>
      </c>
      <c r="L57" s="9" t="s">
        <v>9</v>
      </c>
      <c r="M57" s="11" t="str">
        <f t="shared" si="3"/>
        <v>N</v>
      </c>
      <c r="N57" s="11" t="str">
        <f>IF(AND(F57&gt;159.99,F57&lt;235.01,H57&gt;0.09,H57&lt;1.21,I57&gt;4.99,I57&lt;14.01,K57&gt;47.99,L57="N",M57="N"),"Y","N")</f>
        <v>Y</v>
      </c>
      <c r="O57" s="11" t="str">
        <f t="shared" si="4"/>
        <v>N</v>
      </c>
    </row>
    <row r="58" spans="1:15" x14ac:dyDescent="0.25">
      <c r="A58" s="16">
        <v>51</v>
      </c>
      <c r="B58" s="9">
        <v>596</v>
      </c>
      <c r="C58" s="10" t="s">
        <v>80</v>
      </c>
      <c r="D58" s="9"/>
      <c r="E58" s="9">
        <v>286</v>
      </c>
      <c r="F58" s="9">
        <f t="shared" si="0"/>
        <v>208.78</v>
      </c>
      <c r="G58" s="9">
        <v>0.73</v>
      </c>
      <c r="H58" s="9">
        <v>0.92</v>
      </c>
      <c r="I58" s="9">
        <v>7.48</v>
      </c>
      <c r="J58" s="9">
        <f t="shared" si="1"/>
        <v>110.22150000000001</v>
      </c>
      <c r="K58" s="9">
        <f t="shared" si="2"/>
        <v>52.793131526008239</v>
      </c>
      <c r="L58" s="9" t="s">
        <v>9</v>
      </c>
      <c r="M58" s="11" t="str">
        <f t="shared" si="3"/>
        <v>N</v>
      </c>
      <c r="N58" s="11" t="s">
        <v>41</v>
      </c>
      <c r="O58" s="11" t="str">
        <f t="shared" si="4"/>
        <v>N</v>
      </c>
    </row>
    <row r="59" spans="1:15" x14ac:dyDescent="0.25">
      <c r="A59" s="16">
        <v>52</v>
      </c>
      <c r="B59" s="9">
        <v>498</v>
      </c>
      <c r="C59" s="10" t="s">
        <v>81</v>
      </c>
      <c r="D59" s="9"/>
      <c r="E59" s="9">
        <v>281</v>
      </c>
      <c r="F59" s="9">
        <f t="shared" si="0"/>
        <v>205.13</v>
      </c>
      <c r="G59" s="9">
        <v>0.73</v>
      </c>
      <c r="H59" s="9">
        <v>0.96</v>
      </c>
      <c r="I59" s="9">
        <v>7.46</v>
      </c>
      <c r="J59" s="9">
        <f t="shared" si="1"/>
        <v>107.79906999999999</v>
      </c>
      <c r="K59" s="9">
        <f t="shared" si="2"/>
        <v>52.551586798615503</v>
      </c>
      <c r="L59" s="9" t="s">
        <v>9</v>
      </c>
      <c r="M59" s="11" t="str">
        <f t="shared" si="3"/>
        <v>N</v>
      </c>
      <c r="N59" s="11" t="str">
        <f>IF(AND(F59&gt;159.99,F59&lt;235.01,H59&gt;0.09,H59&lt;1.21,I59&gt;4.99,I59&lt;14.01,K59&gt;47.99,L59="N",M59="N"),"Y","N")</f>
        <v>Y</v>
      </c>
      <c r="O59" s="11" t="str">
        <f t="shared" si="4"/>
        <v>N</v>
      </c>
    </row>
    <row r="60" spans="1:15" x14ac:dyDescent="0.25">
      <c r="A60" s="16">
        <v>53</v>
      </c>
      <c r="B60" s="9">
        <v>580</v>
      </c>
      <c r="C60" s="10" t="s">
        <v>82</v>
      </c>
      <c r="D60" s="9"/>
      <c r="E60" s="9">
        <v>266</v>
      </c>
      <c r="F60" s="9">
        <f t="shared" si="0"/>
        <v>194.18</v>
      </c>
      <c r="G60" s="9">
        <v>0.73</v>
      </c>
      <c r="H60" s="9">
        <v>1.04</v>
      </c>
      <c r="I60" s="9">
        <v>7.5</v>
      </c>
      <c r="J60" s="9">
        <f t="shared" si="1"/>
        <v>101.66932</v>
      </c>
      <c r="K60" s="9">
        <f t="shared" si="2"/>
        <v>52.358286126274592</v>
      </c>
      <c r="L60" s="9" t="s">
        <v>9</v>
      </c>
      <c r="M60" s="11" t="str">
        <f t="shared" si="3"/>
        <v>N</v>
      </c>
      <c r="N60" s="11" t="str">
        <f>IF(AND(F60&gt;159.99,F60&lt;235.01,H60&gt;0.09,H60&lt;1.21,I60&gt;4.99,I60&lt;14.01,K60&gt;47.99,L60="N",M60="N"),"Y","N")</f>
        <v>Y</v>
      </c>
      <c r="O60" s="11" t="str">
        <f t="shared" si="4"/>
        <v>N</v>
      </c>
    </row>
    <row r="61" spans="1:15" x14ac:dyDescent="0.25">
      <c r="A61" s="16">
        <v>54</v>
      </c>
      <c r="B61" s="9">
        <v>569</v>
      </c>
      <c r="C61" s="10" t="s">
        <v>83</v>
      </c>
      <c r="D61" s="9"/>
      <c r="E61" s="9">
        <v>230</v>
      </c>
      <c r="F61" s="9">
        <f t="shared" si="0"/>
        <v>167.9</v>
      </c>
      <c r="G61" s="9">
        <v>0.73</v>
      </c>
      <c r="H61" s="9">
        <v>0.72</v>
      </c>
      <c r="I61" s="9">
        <v>5.27</v>
      </c>
      <c r="J61" s="9">
        <f t="shared" si="1"/>
        <v>87.537969999999987</v>
      </c>
      <c r="K61" s="9">
        <f t="shared" si="2"/>
        <v>52.136968433591413</v>
      </c>
      <c r="L61" s="9" t="s">
        <v>9</v>
      </c>
      <c r="M61" s="11" t="str">
        <f t="shared" si="3"/>
        <v>N</v>
      </c>
      <c r="N61" s="11" t="str">
        <f>IF(AND(F61&gt;159.99,F61&lt;235.01,H61&gt;0.09,H61&lt;1.21,I61&gt;4.99,I61&lt;14.01,K61&gt;47.99,L61="N",M61="N"),"Y","N")</f>
        <v>Y</v>
      </c>
      <c r="O61" s="11" t="str">
        <f t="shared" si="4"/>
        <v>N</v>
      </c>
    </row>
    <row r="62" spans="1:15" x14ac:dyDescent="0.25">
      <c r="A62" s="16">
        <v>55</v>
      </c>
      <c r="B62" s="9">
        <v>545</v>
      </c>
      <c r="C62" s="10" t="s">
        <v>84</v>
      </c>
      <c r="D62" s="9"/>
      <c r="E62" s="9">
        <v>291</v>
      </c>
      <c r="F62" s="9">
        <f t="shared" si="0"/>
        <v>212.43</v>
      </c>
      <c r="G62" s="9">
        <v>0.73</v>
      </c>
      <c r="H62" s="9">
        <v>0.92</v>
      </c>
      <c r="I62" s="9">
        <v>7.19</v>
      </c>
      <c r="J62" s="9">
        <f t="shared" si="1"/>
        <v>110.69222000000001</v>
      </c>
      <c r="K62" s="9">
        <f t="shared" si="2"/>
        <v>52.107621334086531</v>
      </c>
      <c r="L62" s="9" t="s">
        <v>9</v>
      </c>
      <c r="M62" s="11" t="str">
        <f t="shared" si="3"/>
        <v>N</v>
      </c>
      <c r="N62" s="11" t="str">
        <f>IF(AND(F62&gt;159.99,F62&lt;235.01,H62&gt;0.09,H62&lt;1.21,I62&gt;4.99,I62&lt;14.01,K62&gt;47.99,L62="N",M62="N"),"Y","N")</f>
        <v>Y</v>
      </c>
      <c r="O62" s="11" t="str">
        <f t="shared" si="4"/>
        <v>N</v>
      </c>
    </row>
    <row r="63" spans="1:15" x14ac:dyDescent="0.25">
      <c r="A63" s="16">
        <v>56</v>
      </c>
      <c r="B63" s="9">
        <v>530</v>
      </c>
      <c r="C63" s="10" t="s">
        <v>85</v>
      </c>
      <c r="D63" s="9"/>
      <c r="E63" s="9">
        <v>235</v>
      </c>
      <c r="F63" s="9">
        <f t="shared" si="0"/>
        <v>171.54999999999998</v>
      </c>
      <c r="G63" s="9">
        <v>0.73</v>
      </c>
      <c r="H63" s="9">
        <v>1.01</v>
      </c>
      <c r="I63" s="9">
        <v>6.63</v>
      </c>
      <c r="J63" s="9">
        <f t="shared" si="1"/>
        <v>88.969399999999993</v>
      </c>
      <c r="K63" s="9">
        <f t="shared" si="2"/>
        <v>51.862081025939965</v>
      </c>
      <c r="L63" s="9" t="s">
        <v>9</v>
      </c>
      <c r="M63" s="11" t="str">
        <f t="shared" si="3"/>
        <v>N</v>
      </c>
      <c r="N63" s="11" t="s">
        <v>41</v>
      </c>
      <c r="O63" s="11" t="str">
        <f t="shared" si="4"/>
        <v>N</v>
      </c>
    </row>
    <row r="64" spans="1:15" x14ac:dyDescent="0.25">
      <c r="A64" s="16">
        <v>57</v>
      </c>
      <c r="B64" s="9">
        <v>500</v>
      </c>
      <c r="C64" s="10" t="s">
        <v>86</v>
      </c>
      <c r="D64" s="9"/>
      <c r="E64" s="9">
        <v>230</v>
      </c>
      <c r="F64" s="9">
        <f t="shared" si="0"/>
        <v>167.9</v>
      </c>
      <c r="G64" s="9">
        <v>0.73</v>
      </c>
      <c r="H64" s="9">
        <v>0.92</v>
      </c>
      <c r="I64" s="9">
        <v>6.1</v>
      </c>
      <c r="J64" s="9">
        <f t="shared" si="1"/>
        <v>87.006679999999989</v>
      </c>
      <c r="K64" s="9">
        <f t="shared" si="2"/>
        <v>51.820536033353179</v>
      </c>
      <c r="L64" s="9" t="s">
        <v>9</v>
      </c>
      <c r="M64" s="11" t="str">
        <f t="shared" si="3"/>
        <v>N</v>
      </c>
      <c r="N64" s="11" t="s">
        <v>41</v>
      </c>
      <c r="O64" s="11" t="str">
        <f t="shared" si="4"/>
        <v>N</v>
      </c>
    </row>
    <row r="65" spans="1:15" x14ac:dyDescent="0.25">
      <c r="A65" s="16">
        <v>58</v>
      </c>
      <c r="B65" s="9">
        <v>511</v>
      </c>
      <c r="C65" s="10" t="s">
        <v>87</v>
      </c>
      <c r="D65" s="9"/>
      <c r="E65" s="9">
        <v>236</v>
      </c>
      <c r="F65" s="9">
        <f t="shared" si="0"/>
        <v>172.28</v>
      </c>
      <c r="G65" s="9">
        <v>0.73</v>
      </c>
      <c r="H65" s="9">
        <v>0.89</v>
      </c>
      <c r="I65" s="9">
        <v>6.01</v>
      </c>
      <c r="J65" s="9">
        <f t="shared" si="1"/>
        <v>89.13418999999999</v>
      </c>
      <c r="K65" s="9">
        <f t="shared" si="2"/>
        <v>51.737978871604362</v>
      </c>
      <c r="L65" s="9" t="s">
        <v>9</v>
      </c>
      <c r="M65" s="11" t="str">
        <f t="shared" si="3"/>
        <v>N</v>
      </c>
      <c r="N65" s="11" t="str">
        <f>IF(AND(F65&gt;159.99,F65&lt;235.01,H65&gt;0.09,H65&lt;1.21,I65&gt;4.99,I65&lt;14.01,K65&gt;47.99,L65="N",M65="N"),"Y","N")</f>
        <v>Y</v>
      </c>
      <c r="O65" s="11" t="str">
        <f t="shared" si="4"/>
        <v>N</v>
      </c>
    </row>
    <row r="66" spans="1:15" x14ac:dyDescent="0.25">
      <c r="A66" s="16">
        <v>59</v>
      </c>
      <c r="B66" s="9">
        <v>552</v>
      </c>
      <c r="C66" s="10" t="s">
        <v>70</v>
      </c>
      <c r="D66" s="9"/>
      <c r="E66" s="9">
        <v>268</v>
      </c>
      <c r="F66" s="9">
        <f t="shared" si="0"/>
        <v>195.64</v>
      </c>
      <c r="G66" s="9">
        <v>0.73</v>
      </c>
      <c r="H66" s="9">
        <v>1.18</v>
      </c>
      <c r="I66" s="9">
        <v>7.83</v>
      </c>
      <c r="J66" s="9">
        <f t="shared" si="1"/>
        <v>100.96230999999999</v>
      </c>
      <c r="K66" s="9">
        <f t="shared" si="2"/>
        <v>51.606169494990795</v>
      </c>
      <c r="L66" s="9" t="s">
        <v>9</v>
      </c>
      <c r="M66" s="11" t="str">
        <f t="shared" si="3"/>
        <v>N</v>
      </c>
      <c r="N66" s="11" t="str">
        <f>IF(AND(F66&gt;159.99,F66&lt;235.01,H66&gt;0.09,H66&lt;1.21,I66&gt;4.99,I66&lt;14.01,K66&gt;47.99,L66="N",M66="N"),"Y","N")</f>
        <v>Y</v>
      </c>
      <c r="O66" s="11" t="str">
        <f t="shared" si="4"/>
        <v>N</v>
      </c>
    </row>
    <row r="67" spans="1:15" x14ac:dyDescent="0.25">
      <c r="A67" s="16">
        <v>60</v>
      </c>
      <c r="B67" s="9">
        <v>401</v>
      </c>
      <c r="C67" s="10" t="s">
        <v>88</v>
      </c>
      <c r="D67" s="9"/>
      <c r="E67" s="9">
        <v>242</v>
      </c>
      <c r="F67" s="9">
        <f t="shared" si="0"/>
        <v>176.66</v>
      </c>
      <c r="G67" s="9">
        <v>0.73</v>
      </c>
      <c r="H67" s="9">
        <v>1.01</v>
      </c>
      <c r="I67" s="9">
        <v>6.62</v>
      </c>
      <c r="J67" s="9">
        <f t="shared" si="1"/>
        <v>91.163699999999992</v>
      </c>
      <c r="K67" s="9">
        <f t="shared" si="2"/>
        <v>51.604041661949509</v>
      </c>
      <c r="L67" s="9" t="s">
        <v>9</v>
      </c>
      <c r="M67" s="11" t="str">
        <f t="shared" si="3"/>
        <v>N</v>
      </c>
      <c r="N67" s="11" t="str">
        <f>IF(AND(F67&gt;159.99,F67&lt;235.01,H67&gt;0.09,H67&lt;1.21,I67&gt;4.99,I67&lt;14.01,K67&gt;47.99,L67="N",M67="N"),"Y","N")</f>
        <v>Y</v>
      </c>
      <c r="O67" s="11" t="str">
        <f t="shared" si="4"/>
        <v>N</v>
      </c>
    </row>
    <row r="68" spans="1:15" x14ac:dyDescent="0.25">
      <c r="A68" s="16">
        <v>61</v>
      </c>
      <c r="B68" s="9">
        <v>461</v>
      </c>
      <c r="C68" s="10" t="s">
        <v>77</v>
      </c>
      <c r="D68" s="9"/>
      <c r="E68" s="9">
        <v>282</v>
      </c>
      <c r="F68" s="9">
        <f t="shared" si="0"/>
        <v>205.85999999999999</v>
      </c>
      <c r="G68" s="9">
        <v>0.73</v>
      </c>
      <c r="H68" s="9">
        <v>1.04</v>
      </c>
      <c r="I68" s="9">
        <v>7.32</v>
      </c>
      <c r="J68" s="9">
        <f t="shared" si="1"/>
        <v>106.07561999999999</v>
      </c>
      <c r="K68" s="9">
        <f t="shared" si="2"/>
        <v>51.52803847274847</v>
      </c>
      <c r="L68" s="9" t="s">
        <v>9</v>
      </c>
      <c r="M68" s="11" t="str">
        <f t="shared" si="3"/>
        <v>N</v>
      </c>
      <c r="N68" s="11" t="str">
        <f>IF(AND(F68&gt;159.99,F68&lt;235.01,H68&gt;0.09,H68&lt;1.21,I68&gt;4.99,I68&lt;14.01,K68&gt;47.99,L68="N",M68="N"),"Y","N")</f>
        <v>Y</v>
      </c>
      <c r="O68" s="11" t="str">
        <f t="shared" si="4"/>
        <v>N</v>
      </c>
    </row>
    <row r="69" spans="1:15" x14ac:dyDescent="0.25">
      <c r="A69" s="16">
        <v>62</v>
      </c>
      <c r="B69" s="9">
        <v>581</v>
      </c>
      <c r="C69" s="10" t="s">
        <v>89</v>
      </c>
      <c r="D69" s="9"/>
      <c r="E69" s="9">
        <v>267</v>
      </c>
      <c r="F69" s="9">
        <f t="shared" si="0"/>
        <v>194.91</v>
      </c>
      <c r="G69" s="9">
        <v>0.73</v>
      </c>
      <c r="H69" s="9">
        <v>0.98</v>
      </c>
      <c r="I69" s="9">
        <v>6.78</v>
      </c>
      <c r="J69" s="9">
        <f t="shared" si="1"/>
        <v>100.32164999999998</v>
      </c>
      <c r="K69" s="9">
        <f t="shared" si="2"/>
        <v>51.470755733415409</v>
      </c>
      <c r="L69" s="9" t="s">
        <v>9</v>
      </c>
      <c r="M69" s="11" t="str">
        <f t="shared" si="3"/>
        <v>N</v>
      </c>
      <c r="N69" s="11" t="s">
        <v>41</v>
      </c>
      <c r="O69" s="11" t="str">
        <f t="shared" si="4"/>
        <v>N</v>
      </c>
    </row>
    <row r="70" spans="1:15" x14ac:dyDescent="0.25">
      <c r="A70" s="16">
        <v>63</v>
      </c>
      <c r="B70" s="9">
        <v>494</v>
      </c>
      <c r="C70" s="10" t="s">
        <v>81</v>
      </c>
      <c r="D70" s="9"/>
      <c r="E70" s="9">
        <v>300</v>
      </c>
      <c r="F70" s="9">
        <f t="shared" si="0"/>
        <v>219</v>
      </c>
      <c r="G70" s="9">
        <v>0.73</v>
      </c>
      <c r="H70" s="9">
        <v>1.0900000000000001</v>
      </c>
      <c r="I70" s="9">
        <v>7.63</v>
      </c>
      <c r="J70" s="9">
        <f t="shared" si="1"/>
        <v>112.08237</v>
      </c>
      <c r="K70" s="9">
        <f t="shared" si="2"/>
        <v>51.179164383561634</v>
      </c>
      <c r="L70" s="9" t="s">
        <v>9</v>
      </c>
      <c r="M70" s="11" t="str">
        <f t="shared" si="3"/>
        <v>N</v>
      </c>
      <c r="N70" s="11" t="str">
        <f>IF(AND(F70&gt;159.99,F70&lt;235.01,H70&gt;0.09,H70&lt;1.21,I70&gt;4.99,I70&lt;14.01,K70&gt;47.99,L70="N",M70="N"),"Y","N")</f>
        <v>Y</v>
      </c>
      <c r="O70" s="11" t="str">
        <f t="shared" si="4"/>
        <v>N</v>
      </c>
    </row>
    <row r="71" spans="1:15" x14ac:dyDescent="0.25">
      <c r="A71" s="16">
        <v>64</v>
      </c>
      <c r="B71" s="9">
        <v>589</v>
      </c>
      <c r="C71" s="10" t="s">
        <v>90</v>
      </c>
      <c r="D71" s="9"/>
      <c r="E71" s="9">
        <v>282</v>
      </c>
      <c r="F71" s="9">
        <f t="shared" si="0"/>
        <v>205.85999999999999</v>
      </c>
      <c r="G71" s="9">
        <v>0.73</v>
      </c>
      <c r="H71" s="9">
        <v>1.24</v>
      </c>
      <c r="I71" s="9">
        <v>8.09</v>
      </c>
      <c r="J71" s="9">
        <f t="shared" si="1"/>
        <v>105.31170999999999</v>
      </c>
      <c r="K71" s="9">
        <f t="shared" si="2"/>
        <v>51.156956183814238</v>
      </c>
      <c r="L71" s="9" t="s">
        <v>9</v>
      </c>
      <c r="M71" s="11" t="str">
        <f t="shared" si="3"/>
        <v>N</v>
      </c>
      <c r="N71" s="11" t="str">
        <f>IF(AND(F71&gt;159.99,F71&lt;235.01,H71&gt;0.09,H71&lt;1.21,I71&gt;4.99,I71&lt;14.01,K71&gt;47.99,L71="N",M71="N"),"Y","N")</f>
        <v>N</v>
      </c>
      <c r="O71" s="11" t="str">
        <f t="shared" si="4"/>
        <v>N</v>
      </c>
    </row>
    <row r="72" spans="1:15" x14ac:dyDescent="0.25">
      <c r="A72" s="16">
        <v>65</v>
      </c>
      <c r="B72" s="9">
        <v>493</v>
      </c>
      <c r="C72" s="10" t="s">
        <v>74</v>
      </c>
      <c r="D72" s="9"/>
      <c r="E72" s="9">
        <v>272</v>
      </c>
      <c r="F72" s="9">
        <f t="shared" ref="F72:F90" si="6">E72*0.73</f>
        <v>198.56</v>
      </c>
      <c r="G72" s="9">
        <v>0.73</v>
      </c>
      <c r="H72" s="9">
        <v>0.93</v>
      </c>
      <c r="I72" s="9">
        <v>6.45</v>
      </c>
      <c r="J72" s="9">
        <f t="shared" ref="J72:J90" si="7">(7.231+(0.437*F72)+(3.877*I72)-(18.746*H72))</f>
        <v>101.57458999999999</v>
      </c>
      <c r="K72" s="9">
        <f t="shared" ref="K72:K90" si="8">(J72/F72)*100</f>
        <v>51.155615431103939</v>
      </c>
      <c r="L72" s="9" t="s">
        <v>9</v>
      </c>
      <c r="M72" s="11" t="str">
        <f t="shared" ref="M72:M90" si="9">IF(AND(F72&gt;159.99,F72&lt;220.01,H72&gt;0.39,H72&lt;0.81,I72&gt;6.49,I72&lt;10.01,K72&gt;52.49,L72="N"),"Y","N")</f>
        <v>N</v>
      </c>
      <c r="N72" s="11" t="str">
        <f>IF(AND(F72&gt;159.99,F72&lt;235.01,H72&gt;0.09,H72&lt;1.21,I72&gt;4.99,I72&lt;14.01,K72&gt;47.99,L72="N",M72="N"),"Y","N")</f>
        <v>Y</v>
      </c>
      <c r="O72" s="11" t="str">
        <f t="shared" ref="O72:O90" si="10">IF(AND(F72&gt;159.99,F72&lt;235.01,H72&gt;0.09,H72&lt;1.21,I72&gt;4.99,I72&lt;14.01,K72&gt;46.99,L72="N", M72="N",N72="N"),"Y","N")</f>
        <v>N</v>
      </c>
    </row>
    <row r="73" spans="1:15" x14ac:dyDescent="0.25">
      <c r="A73" s="16">
        <v>66</v>
      </c>
      <c r="B73" s="9">
        <v>532</v>
      </c>
      <c r="C73" s="10" t="s">
        <v>91</v>
      </c>
      <c r="D73" s="9"/>
      <c r="E73" s="9">
        <v>256</v>
      </c>
      <c r="F73" s="9">
        <f t="shared" si="6"/>
        <v>186.88</v>
      </c>
      <c r="G73" s="9">
        <v>0.73</v>
      </c>
      <c r="H73" s="9">
        <v>0.92</v>
      </c>
      <c r="I73" s="9">
        <v>6.15</v>
      </c>
      <c r="J73" s="9">
        <f t="shared" si="7"/>
        <v>95.494789999999995</v>
      </c>
      <c r="K73" s="9">
        <f t="shared" si="8"/>
        <v>51.099523758561638</v>
      </c>
      <c r="L73" s="9" t="s">
        <v>9</v>
      </c>
      <c r="M73" s="11" t="str">
        <f t="shared" si="9"/>
        <v>N</v>
      </c>
      <c r="N73" s="11" t="s">
        <v>41</v>
      </c>
      <c r="O73" s="11" t="str">
        <f t="shared" si="10"/>
        <v>N</v>
      </c>
    </row>
    <row r="74" spans="1:15" x14ac:dyDescent="0.25">
      <c r="A74" s="16">
        <v>67</v>
      </c>
      <c r="B74" s="9">
        <v>540</v>
      </c>
      <c r="C74" s="10" t="s">
        <v>92</v>
      </c>
      <c r="D74" s="9"/>
      <c r="E74" s="9">
        <v>255</v>
      </c>
      <c r="F74" s="9">
        <f t="shared" si="6"/>
        <v>186.15</v>
      </c>
      <c r="G74" s="9">
        <v>0.73</v>
      </c>
      <c r="H74" s="9">
        <v>1.18</v>
      </c>
      <c r="I74" s="9">
        <v>7.36</v>
      </c>
      <c r="J74" s="9">
        <f t="shared" si="7"/>
        <v>94.992990000000006</v>
      </c>
      <c r="K74" s="9">
        <f t="shared" si="8"/>
        <v>51.030346494762291</v>
      </c>
      <c r="L74" s="9" t="s">
        <v>9</v>
      </c>
      <c r="M74" s="11" t="str">
        <f t="shared" si="9"/>
        <v>N</v>
      </c>
      <c r="N74" s="11" t="str">
        <f>IF(AND(F74&gt;159.99,F74&lt;235.01,H74&gt;0.09,H74&lt;1.21,I74&gt;4.99,I74&lt;14.01,K74&gt;47.99,L74="N",M74="N"),"Y","N")</f>
        <v>Y</v>
      </c>
      <c r="O74" s="11" t="str">
        <f t="shared" si="10"/>
        <v>N</v>
      </c>
    </row>
    <row r="75" spans="1:15" x14ac:dyDescent="0.25">
      <c r="A75" s="16">
        <v>68</v>
      </c>
      <c r="B75" s="9">
        <v>657</v>
      </c>
      <c r="C75" s="10" t="s">
        <v>93</v>
      </c>
      <c r="D75" s="9"/>
      <c r="E75" s="9">
        <v>267</v>
      </c>
      <c r="F75" s="9">
        <f t="shared" si="6"/>
        <v>194.91</v>
      </c>
      <c r="G75" s="9">
        <v>0.73</v>
      </c>
      <c r="H75" s="9">
        <v>0.95</v>
      </c>
      <c r="I75" s="9">
        <v>6.4</v>
      </c>
      <c r="J75" s="9">
        <f t="shared" si="7"/>
        <v>99.410769999999985</v>
      </c>
      <c r="K75" s="9">
        <f t="shared" si="8"/>
        <v>51.003422092247696</v>
      </c>
      <c r="L75" s="9" t="s">
        <v>9</v>
      </c>
      <c r="M75" s="11" t="str">
        <f t="shared" si="9"/>
        <v>N</v>
      </c>
      <c r="N75" s="11" t="str">
        <f>IF(AND(F75&gt;159.99,F75&lt;235.01,H75&gt;0.09,H75&lt;1.21,I75&gt;4.99,I75&lt;14.01,K75&gt;47.99,L75="N",M75="N"),"Y","N")</f>
        <v>Y</v>
      </c>
      <c r="O75" s="11" t="str">
        <f t="shared" si="10"/>
        <v>N</v>
      </c>
    </row>
    <row r="76" spans="1:15" x14ac:dyDescent="0.25">
      <c r="A76" s="16">
        <v>69</v>
      </c>
      <c r="B76" s="9">
        <v>523</v>
      </c>
      <c r="C76" s="10" t="s">
        <v>94</v>
      </c>
      <c r="D76" s="9"/>
      <c r="E76" s="9">
        <v>342</v>
      </c>
      <c r="F76" s="9">
        <f t="shared" si="6"/>
        <v>249.66</v>
      </c>
      <c r="G76" s="9">
        <v>0.73</v>
      </c>
      <c r="H76" s="9">
        <v>1.01</v>
      </c>
      <c r="I76" s="9">
        <v>7.58</v>
      </c>
      <c r="J76" s="9">
        <f t="shared" si="7"/>
        <v>126.78662</v>
      </c>
      <c r="K76" s="9">
        <f t="shared" si="8"/>
        <v>50.783713850837145</v>
      </c>
      <c r="L76" s="9" t="s">
        <v>9</v>
      </c>
      <c r="M76" s="11" t="str">
        <f t="shared" si="9"/>
        <v>N</v>
      </c>
      <c r="N76" s="11" t="str">
        <f>IF(AND(F76&gt;159.99,F76&lt;235.01,H76&gt;0.09,H76&lt;1.21,I76&gt;4.99,I76&lt;14.01,K76&gt;47.99,L76="N",M76="N"),"Y","N")</f>
        <v>N</v>
      </c>
      <c r="O76" s="11" t="str">
        <f t="shared" si="10"/>
        <v>N</v>
      </c>
    </row>
    <row r="77" spans="1:15" x14ac:dyDescent="0.25">
      <c r="A77" s="16">
        <v>70</v>
      </c>
      <c r="B77" s="9">
        <v>556</v>
      </c>
      <c r="C77" s="10" t="s">
        <v>95</v>
      </c>
      <c r="D77" s="9"/>
      <c r="E77" s="9">
        <v>263</v>
      </c>
      <c r="F77" s="9">
        <f t="shared" si="6"/>
        <v>191.99</v>
      </c>
      <c r="G77" s="9">
        <v>0.73</v>
      </c>
      <c r="H77" s="9">
        <v>0.8</v>
      </c>
      <c r="I77" s="9">
        <v>5.34</v>
      </c>
      <c r="J77" s="9">
        <f t="shared" si="7"/>
        <v>96.837009999999992</v>
      </c>
      <c r="K77" s="9">
        <f t="shared" si="8"/>
        <v>50.438569717172768</v>
      </c>
      <c r="L77" s="9" t="s">
        <v>9</v>
      </c>
      <c r="M77" s="11" t="str">
        <f t="shared" si="9"/>
        <v>N</v>
      </c>
      <c r="N77" s="11" t="str">
        <f>IF(AND(F77&gt;159.99,F77&lt;235.01,H77&gt;0.09,H77&lt;1.21,I77&gt;4.99,I77&lt;14.01,K77&gt;47.99,L77="N",M77="N"),"Y","N")</f>
        <v>Y</v>
      </c>
      <c r="O77" s="11" t="str">
        <f t="shared" si="10"/>
        <v>N</v>
      </c>
    </row>
    <row r="78" spans="1:15" x14ac:dyDescent="0.25">
      <c r="A78" s="16">
        <v>71</v>
      </c>
      <c r="B78" s="9">
        <v>519</v>
      </c>
      <c r="C78" s="10" t="s">
        <v>56</v>
      </c>
      <c r="D78" s="9"/>
      <c r="E78" s="9">
        <v>278</v>
      </c>
      <c r="F78" s="9">
        <f t="shared" si="6"/>
        <v>202.94</v>
      </c>
      <c r="G78" s="9">
        <v>0.73</v>
      </c>
      <c r="H78" s="9">
        <v>1.1499999999999999</v>
      </c>
      <c r="I78" s="9">
        <v>7.18</v>
      </c>
      <c r="J78" s="9">
        <f t="shared" si="7"/>
        <v>102.19474</v>
      </c>
      <c r="K78" s="9">
        <f t="shared" si="8"/>
        <v>50.357120331132357</v>
      </c>
      <c r="L78" s="9" t="s">
        <v>9</v>
      </c>
      <c r="M78" s="11" t="str">
        <f t="shared" si="9"/>
        <v>N</v>
      </c>
      <c r="N78" s="11" t="s">
        <v>41</v>
      </c>
      <c r="O78" s="11" t="str">
        <f t="shared" si="10"/>
        <v>N</v>
      </c>
    </row>
    <row r="79" spans="1:15" x14ac:dyDescent="0.25">
      <c r="A79" s="16">
        <v>72</v>
      </c>
      <c r="B79" s="9">
        <v>593</v>
      </c>
      <c r="C79" s="10" t="s">
        <v>96</v>
      </c>
      <c r="D79" s="9"/>
      <c r="E79" s="9">
        <v>235</v>
      </c>
      <c r="F79" s="9">
        <f t="shared" si="6"/>
        <v>171.54999999999998</v>
      </c>
      <c r="G79" s="9">
        <v>0.73</v>
      </c>
      <c r="H79" s="9">
        <v>1.0900000000000001</v>
      </c>
      <c r="I79" s="9">
        <v>6.27</v>
      </c>
      <c r="J79" s="9">
        <f t="shared" si="7"/>
        <v>86.073999999999984</v>
      </c>
      <c r="K79" s="9">
        <f t="shared" si="8"/>
        <v>50.17429320897697</v>
      </c>
      <c r="L79" s="9" t="s">
        <v>9</v>
      </c>
      <c r="M79" s="11" t="str">
        <f t="shared" si="9"/>
        <v>N</v>
      </c>
      <c r="N79" s="11" t="str">
        <f>IF(AND(F79&gt;159.99,F79&lt;235.01,H79&gt;0.09,H79&lt;1.21,I79&gt;4.99,I79&lt;14.01,K79&gt;47.99,L79="N",M79="N"),"Y","N")</f>
        <v>Y</v>
      </c>
      <c r="O79" s="11" t="str">
        <f t="shared" si="10"/>
        <v>N</v>
      </c>
    </row>
    <row r="80" spans="1:15" x14ac:dyDescent="0.25">
      <c r="A80" s="16">
        <v>73</v>
      </c>
      <c r="B80" s="9">
        <v>594</v>
      </c>
      <c r="C80" s="10" t="s">
        <v>96</v>
      </c>
      <c r="D80" s="9"/>
      <c r="E80" s="9">
        <v>283</v>
      </c>
      <c r="F80" s="9">
        <f t="shared" si="6"/>
        <v>206.59</v>
      </c>
      <c r="G80" s="9">
        <v>0.73</v>
      </c>
      <c r="H80" s="9">
        <v>1.36</v>
      </c>
      <c r="I80" s="9">
        <v>8.1300000000000008</v>
      </c>
      <c r="J80" s="9">
        <f t="shared" si="7"/>
        <v>103.53628</v>
      </c>
      <c r="K80" s="9">
        <f t="shared" si="8"/>
        <v>50.116791713054845</v>
      </c>
      <c r="L80" s="9" t="s">
        <v>9</v>
      </c>
      <c r="M80" s="11" t="str">
        <f t="shared" si="9"/>
        <v>N</v>
      </c>
      <c r="N80" s="11" t="str">
        <f>IF(AND(F80&gt;159.99,F80&lt;235.01,H80&gt;0.09,H80&lt;1.21,I80&gt;4.99,I80&lt;14.01,K80&gt;47.99,L80="N",M80="N"),"Y","N")</f>
        <v>N</v>
      </c>
      <c r="O80" s="11" t="str">
        <f t="shared" si="10"/>
        <v>N</v>
      </c>
    </row>
    <row r="81" spans="1:15" x14ac:dyDescent="0.25">
      <c r="A81" s="16">
        <v>74</v>
      </c>
      <c r="B81" s="9">
        <v>544</v>
      </c>
      <c r="C81" s="10" t="s">
        <v>84</v>
      </c>
      <c r="D81" s="9"/>
      <c r="E81" s="9">
        <v>290</v>
      </c>
      <c r="F81" s="9">
        <f t="shared" si="6"/>
        <v>211.7</v>
      </c>
      <c r="G81" s="9">
        <v>0.73</v>
      </c>
      <c r="H81" s="9">
        <v>1.1599999999999999</v>
      </c>
      <c r="I81" s="9">
        <v>7.23</v>
      </c>
      <c r="J81" s="9">
        <f t="shared" si="7"/>
        <v>106.02924999999999</v>
      </c>
      <c r="K81" s="9">
        <f t="shared" si="8"/>
        <v>50.084671705243267</v>
      </c>
      <c r="L81" s="9" t="s">
        <v>9</v>
      </c>
      <c r="M81" s="11" t="str">
        <f t="shared" si="9"/>
        <v>N</v>
      </c>
      <c r="N81" s="11" t="str">
        <f>IF(AND(F81&gt;159.99,F81&lt;235.01,H81&gt;0.09,H81&lt;1.21,I81&gt;4.99,I81&lt;14.01,K81&gt;47.99,L81="N",M81="N"),"Y","N")</f>
        <v>Y</v>
      </c>
      <c r="O81" s="11" t="str">
        <f t="shared" si="10"/>
        <v>N</v>
      </c>
    </row>
    <row r="82" spans="1:15" x14ac:dyDescent="0.25">
      <c r="A82" s="16">
        <v>75</v>
      </c>
      <c r="B82" s="9">
        <v>550</v>
      </c>
      <c r="C82" s="10" t="s">
        <v>97</v>
      </c>
      <c r="D82" s="9"/>
      <c r="E82" s="9">
        <v>262</v>
      </c>
      <c r="F82" s="9">
        <f t="shared" si="6"/>
        <v>191.26</v>
      </c>
      <c r="G82" s="9">
        <v>0.73</v>
      </c>
      <c r="H82" s="9">
        <v>1.04</v>
      </c>
      <c r="I82" s="9">
        <v>6.25</v>
      </c>
      <c r="J82" s="9">
        <f t="shared" si="7"/>
        <v>95.547029999999992</v>
      </c>
      <c r="K82" s="9">
        <f t="shared" si="8"/>
        <v>49.956619261737941</v>
      </c>
      <c r="L82" s="9" t="s">
        <v>9</v>
      </c>
      <c r="M82" s="11" t="str">
        <f t="shared" si="9"/>
        <v>N</v>
      </c>
      <c r="N82" s="11" t="str">
        <f>IF(AND(F82&gt;159.99,F82&lt;235.01,H82&gt;0.09,H82&lt;1.21,I82&gt;4.99,I82&lt;14.01,K82&gt;47.99,L82="N",M82="N"),"Y","N")</f>
        <v>Y</v>
      </c>
      <c r="O82" s="11" t="str">
        <f t="shared" si="10"/>
        <v>N</v>
      </c>
    </row>
    <row r="83" spans="1:15" x14ac:dyDescent="0.25">
      <c r="A83" s="16">
        <v>76</v>
      </c>
      <c r="B83" s="9">
        <v>572</v>
      </c>
      <c r="C83" s="10" t="s">
        <v>59</v>
      </c>
      <c r="D83" s="9"/>
      <c r="E83" s="9">
        <v>339</v>
      </c>
      <c r="F83" s="9">
        <f t="shared" si="6"/>
        <v>247.47</v>
      </c>
      <c r="G83" s="9">
        <v>0.73</v>
      </c>
      <c r="H83" s="9">
        <v>1.6</v>
      </c>
      <c r="I83" s="9">
        <v>9.5</v>
      </c>
      <c r="J83" s="9">
        <f t="shared" si="7"/>
        <v>122.21328999999999</v>
      </c>
      <c r="K83" s="9">
        <f t="shared" si="8"/>
        <v>49.385093142603139</v>
      </c>
      <c r="L83" s="9" t="s">
        <v>9</v>
      </c>
      <c r="M83" s="11" t="str">
        <f t="shared" si="9"/>
        <v>N</v>
      </c>
      <c r="N83" s="11" t="s">
        <v>41</v>
      </c>
      <c r="O83" s="11" t="str">
        <f t="shared" si="10"/>
        <v>N</v>
      </c>
    </row>
    <row r="84" spans="1:15" x14ac:dyDescent="0.25">
      <c r="A84" s="16">
        <v>77</v>
      </c>
      <c r="B84" s="9">
        <v>589</v>
      </c>
      <c r="C84" s="10" t="s">
        <v>66</v>
      </c>
      <c r="D84" s="9"/>
      <c r="E84" s="9">
        <v>335</v>
      </c>
      <c r="F84" s="9">
        <f t="shared" si="6"/>
        <v>244.54999999999998</v>
      </c>
      <c r="G84" s="9">
        <v>0.73</v>
      </c>
      <c r="H84" s="9">
        <v>1.1599999999999999</v>
      </c>
      <c r="I84" s="9">
        <v>7.3</v>
      </c>
      <c r="J84" s="9">
        <f t="shared" si="7"/>
        <v>120.65608999999998</v>
      </c>
      <c r="K84" s="9">
        <f t="shared" si="8"/>
        <v>49.33800449805765</v>
      </c>
      <c r="L84" s="9" t="s">
        <v>9</v>
      </c>
      <c r="M84" s="11" t="str">
        <f t="shared" si="9"/>
        <v>N</v>
      </c>
      <c r="N84" s="11" t="str">
        <f>IF(AND(F84&gt;159.99,F84&lt;235.01,H84&gt;0.09,H84&lt;1.21,I84&gt;4.99,I84&lt;14.01,K84&gt;47.99,L84="N",M84="N"),"Y","N")</f>
        <v>N</v>
      </c>
      <c r="O84" s="11" t="str">
        <f t="shared" si="10"/>
        <v>N</v>
      </c>
    </row>
    <row r="85" spans="1:15" x14ac:dyDescent="0.25">
      <c r="A85" s="16">
        <v>78</v>
      </c>
      <c r="B85" s="9">
        <v>557</v>
      </c>
      <c r="C85" s="10" t="s">
        <v>98</v>
      </c>
      <c r="D85" s="9"/>
      <c r="E85" s="9">
        <v>300</v>
      </c>
      <c r="F85" s="9">
        <f t="shared" si="6"/>
        <v>219</v>
      </c>
      <c r="G85" s="9">
        <v>0.73</v>
      </c>
      <c r="H85" s="9">
        <v>1.24</v>
      </c>
      <c r="I85" s="9">
        <v>7.25</v>
      </c>
      <c r="J85" s="9">
        <f t="shared" si="7"/>
        <v>107.79720999999999</v>
      </c>
      <c r="K85" s="9">
        <f t="shared" si="8"/>
        <v>49.222470319634695</v>
      </c>
      <c r="L85" s="9" t="s">
        <v>9</v>
      </c>
      <c r="M85" s="11" t="str">
        <f t="shared" si="9"/>
        <v>N</v>
      </c>
      <c r="N85" s="11" t="s">
        <v>41</v>
      </c>
      <c r="O85" s="11" t="str">
        <f t="shared" si="10"/>
        <v>N</v>
      </c>
    </row>
    <row r="86" spans="1:15" x14ac:dyDescent="0.25">
      <c r="A86" s="16">
        <v>79</v>
      </c>
      <c r="B86" s="9">
        <v>504</v>
      </c>
      <c r="C86" s="10" t="s">
        <v>99</v>
      </c>
      <c r="D86" s="9"/>
      <c r="E86" s="9">
        <v>255</v>
      </c>
      <c r="F86" s="9">
        <f t="shared" si="6"/>
        <v>186.15</v>
      </c>
      <c r="G86" s="9">
        <v>0.73</v>
      </c>
      <c r="H86" s="9">
        <v>1.18</v>
      </c>
      <c r="I86" s="9">
        <v>6.36</v>
      </c>
      <c r="J86" s="9">
        <f t="shared" si="7"/>
        <v>91.115989999999996</v>
      </c>
      <c r="K86" s="9">
        <f t="shared" si="8"/>
        <v>48.947617512758526</v>
      </c>
      <c r="L86" s="9" t="s">
        <v>9</v>
      </c>
      <c r="M86" s="11" t="str">
        <f t="shared" si="9"/>
        <v>N</v>
      </c>
      <c r="N86" s="11" t="str">
        <f>IF(AND(F86&gt;159.99,F86&lt;235.01,H86&gt;0.09,H86&lt;1.21,I86&gt;4.99,I86&lt;14.01,K86&gt;47.99,L86="N",M86="N"),"Y","N")</f>
        <v>Y</v>
      </c>
      <c r="O86" s="11" t="str">
        <f t="shared" si="10"/>
        <v>N</v>
      </c>
    </row>
    <row r="87" spans="1:15" x14ac:dyDescent="0.25">
      <c r="A87" s="16">
        <v>80</v>
      </c>
      <c r="B87" s="9">
        <v>495</v>
      </c>
      <c r="C87" s="10" t="s">
        <v>100</v>
      </c>
      <c r="D87" s="9"/>
      <c r="E87" s="9">
        <v>241</v>
      </c>
      <c r="F87" s="9">
        <f t="shared" si="6"/>
        <v>175.93</v>
      </c>
      <c r="G87" s="9">
        <v>0.73</v>
      </c>
      <c r="H87" s="9">
        <v>1.1000000000000001</v>
      </c>
      <c r="I87" s="9">
        <v>5.79</v>
      </c>
      <c r="J87" s="9">
        <f t="shared" si="7"/>
        <v>85.939639999999997</v>
      </c>
      <c r="K87" s="9">
        <f t="shared" si="8"/>
        <v>48.848769396919231</v>
      </c>
      <c r="L87" s="9" t="s">
        <v>9</v>
      </c>
      <c r="M87" s="11" t="str">
        <f t="shared" si="9"/>
        <v>N</v>
      </c>
      <c r="N87" s="11" t="str">
        <f>IF(AND(F87&gt;159.99,F87&lt;235.01,H87&gt;0.09,H87&lt;1.21,I87&gt;4.99,I87&lt;14.01,K87&gt;47.99,L87="N",M87="N"),"Y","N")</f>
        <v>Y</v>
      </c>
      <c r="O87" s="11" t="str">
        <f t="shared" si="10"/>
        <v>N</v>
      </c>
    </row>
    <row r="88" spans="1:15" x14ac:dyDescent="0.25">
      <c r="A88" s="16">
        <v>81</v>
      </c>
      <c r="B88" s="9">
        <v>57</v>
      </c>
      <c r="C88" s="10" t="s">
        <v>101</v>
      </c>
      <c r="D88" s="9"/>
      <c r="E88" s="9">
        <v>268</v>
      </c>
      <c r="F88" s="9">
        <f t="shared" si="6"/>
        <v>195.64</v>
      </c>
      <c r="G88" s="9">
        <v>0.73</v>
      </c>
      <c r="H88" s="9">
        <v>1.04</v>
      </c>
      <c r="I88" s="9">
        <v>5.7</v>
      </c>
      <c r="J88" s="9">
        <f t="shared" si="7"/>
        <v>95.328739999999982</v>
      </c>
      <c r="K88" s="9">
        <f t="shared" si="8"/>
        <v>48.726610100184004</v>
      </c>
      <c r="L88" s="9" t="s">
        <v>9</v>
      </c>
      <c r="M88" s="11" t="str">
        <f t="shared" si="9"/>
        <v>N</v>
      </c>
      <c r="N88" s="11" t="str">
        <f>IF(AND(F88&gt;159.99,F88&lt;235.01,H88&gt;0.09,H88&lt;1.21,I88&gt;4.99,I88&lt;14.01,K88&gt;47.99,L88="N",M88="N"),"Y","N")</f>
        <v>Y</v>
      </c>
      <c r="O88" s="11" t="str">
        <f t="shared" si="10"/>
        <v>N</v>
      </c>
    </row>
    <row r="89" spans="1:15" x14ac:dyDescent="0.25">
      <c r="A89" s="16">
        <v>82</v>
      </c>
      <c r="B89" s="9">
        <v>543</v>
      </c>
      <c r="C89" s="10" t="s">
        <v>102</v>
      </c>
      <c r="D89" s="9"/>
      <c r="E89" s="9">
        <v>253</v>
      </c>
      <c r="F89" s="9">
        <f t="shared" si="6"/>
        <v>184.69</v>
      </c>
      <c r="G89" s="9">
        <v>0.73</v>
      </c>
      <c r="H89" s="9">
        <v>1.21</v>
      </c>
      <c r="I89" s="9">
        <v>6.23</v>
      </c>
      <c r="J89" s="9">
        <f t="shared" si="7"/>
        <v>89.411580000000001</v>
      </c>
      <c r="K89" s="9">
        <f t="shared" si="8"/>
        <v>48.411706102117066</v>
      </c>
      <c r="L89" s="9" t="s">
        <v>9</v>
      </c>
      <c r="M89" s="11" t="str">
        <f t="shared" si="9"/>
        <v>N</v>
      </c>
      <c r="N89" s="11" t="str">
        <f>IF(AND(F89&gt;159.99,F89&lt;235.01,H89&gt;0.09,H89&lt;1.21,I89&gt;4.99,I89&lt;14.01,K89&gt;47.99,L89="N",M89="N"),"Y","N")</f>
        <v>N</v>
      </c>
      <c r="O89" s="11" t="str">
        <f t="shared" si="10"/>
        <v>N</v>
      </c>
    </row>
    <row r="90" spans="1:15" x14ac:dyDescent="0.25">
      <c r="A90" s="16">
        <v>83</v>
      </c>
      <c r="B90" s="12">
        <v>496</v>
      </c>
      <c r="C90" s="13" t="s">
        <v>100</v>
      </c>
      <c r="D90" s="12"/>
      <c r="E90" s="12">
        <v>285</v>
      </c>
      <c r="F90" s="12">
        <f t="shared" si="6"/>
        <v>208.04999999999998</v>
      </c>
      <c r="G90" s="12">
        <v>0.73</v>
      </c>
      <c r="H90" s="12">
        <v>1.31</v>
      </c>
      <c r="I90" s="12">
        <v>6.37</v>
      </c>
      <c r="J90" s="12">
        <f t="shared" si="7"/>
        <v>98.288079999999979</v>
      </c>
      <c r="K90" s="12">
        <f t="shared" si="8"/>
        <v>47.242528238404226</v>
      </c>
      <c r="L90" s="12" t="s">
        <v>9</v>
      </c>
      <c r="M90" s="14" t="str">
        <f t="shared" si="9"/>
        <v>N</v>
      </c>
      <c r="N90" s="14" t="str">
        <f>IF(AND(F90&gt;159.99,F90&lt;235.01,H90&gt;0.09,H90&lt;1.21,I90&gt;4.99,I90&lt;14.01,K90&gt;47.99,L90="N",M90="N"),"Y","N")</f>
        <v>N</v>
      </c>
      <c r="O90" s="14" t="str">
        <f t="shared" si="10"/>
        <v>N</v>
      </c>
    </row>
  </sheetData>
  <conditionalFormatting sqref="O8:O24">
    <cfRule type="cellIs" dxfId="72" priority="54" operator="equal">
      <formula>"N"</formula>
    </cfRule>
  </conditionalFormatting>
  <conditionalFormatting sqref="O25:O90">
    <cfRule type="cellIs" dxfId="61" priority="43" operator="equal">
      <formula>"N"</formula>
    </cfRule>
  </conditionalFormatting>
  <conditionalFormatting sqref="B8:B24">
    <cfRule type="cellIs" dxfId="42" priority="24" operator="equal">
      <formula>"Y"</formula>
    </cfRule>
  </conditionalFormatting>
  <conditionalFormatting sqref="B25:B90">
    <cfRule type="cellIs" dxfId="41" priority="23" operator="equal">
      <formula>"Y"</formula>
    </cfRule>
  </conditionalFormatting>
  <conditionalFormatting sqref="N8:N24">
    <cfRule type="cellIs" dxfId="32" priority="22" operator="equal">
      <formula>"N"</formula>
    </cfRule>
  </conditionalFormatting>
  <conditionalFormatting sqref="N25:N90">
    <cfRule type="cellIs" dxfId="31" priority="21" operator="equal">
      <formula>"N"</formula>
    </cfRule>
  </conditionalFormatting>
  <conditionalFormatting sqref="M8:M24">
    <cfRule type="cellIs" dxfId="29" priority="20" operator="equal">
      <formula>"N"</formula>
    </cfRule>
  </conditionalFormatting>
  <conditionalFormatting sqref="M25:M90">
    <cfRule type="cellIs" dxfId="28" priority="19" operator="equal">
      <formula>"N"</formula>
    </cfRule>
  </conditionalFormatting>
  <conditionalFormatting sqref="D8:D24">
    <cfRule type="cellIs" dxfId="26" priority="18" operator="equal">
      <formula>"Y"</formula>
    </cfRule>
  </conditionalFormatting>
  <conditionalFormatting sqref="D25:D90">
    <cfRule type="cellIs" dxfId="25" priority="17" operator="equal">
      <formula>"Y"</formula>
    </cfRule>
  </conditionalFormatting>
  <conditionalFormatting sqref="E8:E24">
    <cfRule type="cellIs" dxfId="23" priority="16" operator="equal">
      <formula>"Y"</formula>
    </cfRule>
  </conditionalFormatting>
  <conditionalFormatting sqref="E25:E90">
    <cfRule type="cellIs" dxfId="22" priority="15" operator="equal">
      <formula>"Y"</formula>
    </cfRule>
  </conditionalFormatting>
  <conditionalFormatting sqref="F8:F24">
    <cfRule type="cellIs" dxfId="20" priority="14" operator="equal">
      <formula>"Y"</formula>
    </cfRule>
  </conditionalFormatting>
  <conditionalFormatting sqref="F25:F90">
    <cfRule type="cellIs" dxfId="19" priority="13" operator="equal">
      <formula>"Y"</formula>
    </cfRule>
  </conditionalFormatting>
  <conditionalFormatting sqref="G8:G24">
    <cfRule type="cellIs" dxfId="17" priority="12" operator="equal">
      <formula>"Y"</formula>
    </cfRule>
  </conditionalFormatting>
  <conditionalFormatting sqref="G25:G90">
    <cfRule type="cellIs" dxfId="16" priority="11" operator="equal">
      <formula>"Y"</formula>
    </cfRule>
  </conditionalFormatting>
  <conditionalFormatting sqref="H8:H24">
    <cfRule type="cellIs" dxfId="14" priority="10" operator="equal">
      <formula>"Y"</formula>
    </cfRule>
  </conditionalFormatting>
  <conditionalFormatting sqref="H25:H90">
    <cfRule type="cellIs" dxfId="13" priority="9" operator="equal">
      <formula>"Y"</formula>
    </cfRule>
  </conditionalFormatting>
  <conditionalFormatting sqref="I8:I24">
    <cfRule type="cellIs" dxfId="11" priority="8" operator="equal">
      <formula>"Y"</formula>
    </cfRule>
  </conditionalFormatting>
  <conditionalFormatting sqref="I25:I90">
    <cfRule type="cellIs" dxfId="10" priority="7" operator="equal">
      <formula>"Y"</formula>
    </cfRule>
  </conditionalFormatting>
  <conditionalFormatting sqref="J8:J24">
    <cfRule type="cellIs" dxfId="8" priority="6" operator="equal">
      <formula>"Y"</formula>
    </cfRule>
  </conditionalFormatting>
  <conditionalFormatting sqref="J25:J90">
    <cfRule type="cellIs" dxfId="7" priority="5" operator="equal">
      <formula>"Y"</formula>
    </cfRule>
  </conditionalFormatting>
  <conditionalFormatting sqref="K8:K24">
    <cfRule type="cellIs" dxfId="5" priority="4" operator="equal">
      <formula>"Y"</formula>
    </cfRule>
  </conditionalFormatting>
  <conditionalFormatting sqref="K25:K90">
    <cfRule type="cellIs" dxfId="4" priority="3" operator="equal">
      <formula>"Y"</formula>
    </cfRule>
  </conditionalFormatting>
  <conditionalFormatting sqref="L8:L24">
    <cfRule type="cellIs" dxfId="2" priority="2" operator="equal">
      <formula>"Y"</formula>
    </cfRule>
  </conditionalFormatting>
  <conditionalFormatting sqref="L25:L90">
    <cfRule type="cellIs" dxfId="1" priority="1" operator="equal">
      <formula>"Y"</formula>
    </cfRule>
  </conditionalFormatting>
  <pageMargins left="0" right="0" top="0" bottom="0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Smith</dc:creator>
  <cp:lastModifiedBy>Allison Smith</cp:lastModifiedBy>
  <dcterms:created xsi:type="dcterms:W3CDTF">2022-08-23T21:24:05Z</dcterms:created>
  <dcterms:modified xsi:type="dcterms:W3CDTF">2022-08-23T21:26:06Z</dcterms:modified>
</cp:coreProperties>
</file>